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Model" sheetId="1" r:id="rId1"/>
    <sheet name="Model Unhide" sheetId="2" r:id="rId2"/>
  </sheets>
  <definedNames>
    <definedName name="solver_adj" localSheetId="0" hidden="1">'Model'!$C$12:$Q$29,'Model'!$N$73:$P$73</definedName>
    <definedName name="solver_adj" localSheetId="1" hidden="1">'Model Unhide'!$C$13:$Q$30,'Model Unhide'!$N$61:$P$61</definedName>
    <definedName name="solver_cir1" localSheetId="0" hidden="1">1</definedName>
    <definedName name="solver_cir1" localSheetId="1" hidden="1">1</definedName>
    <definedName name="solver_cir10" localSheetId="0" hidden="1">1</definedName>
    <definedName name="solver_cir10" localSheetId="1" hidden="1">1</definedName>
    <definedName name="solver_cir2" localSheetId="0" hidden="1">1</definedName>
    <definedName name="solver_cir2" localSheetId="1" hidden="1">1</definedName>
    <definedName name="solver_cir3" localSheetId="0" hidden="1">1</definedName>
    <definedName name="solver_cir3" localSheetId="1" hidden="1">1</definedName>
    <definedName name="solver_cir4" localSheetId="0" hidden="1">1</definedName>
    <definedName name="solver_cir4" localSheetId="1" hidden="1">1</definedName>
    <definedName name="solver_cir5" localSheetId="0" hidden="1">1</definedName>
    <definedName name="solver_cir5" localSheetId="1" hidden="1">1</definedName>
    <definedName name="solver_cir6" localSheetId="0" hidden="1">1</definedName>
    <definedName name="solver_cir6" localSheetId="1" hidden="1">1</definedName>
    <definedName name="solver_cir7" localSheetId="0" hidden="1">1</definedName>
    <definedName name="solver_cir7" localSheetId="1" hidden="1">1</definedName>
    <definedName name="solver_cir8" localSheetId="0" hidden="1">1</definedName>
    <definedName name="solver_cir8" localSheetId="1" hidden="1">1</definedName>
    <definedName name="solver_cir9" localSheetId="0" hidden="1">1</definedName>
    <definedName name="solver_cir9" localSheetId="1" hidden="1">1</definedName>
    <definedName name="solver_cvg" localSheetId="0" hidden="1">0.0001</definedName>
    <definedName name="solver_cvg" localSheetId="1" hidden="1">0.0001</definedName>
    <definedName name="solver_dia" localSheetId="0" hidden="1">4</definedName>
    <definedName name="solver_dia" localSheetId="1" hidden="1">4</definedName>
    <definedName name="solver_drv" localSheetId="0" hidden="1">1</definedName>
    <definedName name="solver_drv" localSheetId="1" hidden="1">1</definedName>
    <definedName name="solver_dua" localSheetId="0" hidden="1">1</definedName>
    <definedName name="solver_dua" localSheetId="1" hidden="1">1</definedName>
    <definedName name="solver_eng" localSheetId="0" hidden="1">2</definedName>
    <definedName name="solver_eng" localSheetId="1" hidden="1">2</definedName>
    <definedName name="solver_est" localSheetId="0" hidden="1">1</definedName>
    <definedName name="solver_est" localSheetId="1" hidden="1">1</definedName>
    <definedName name="solver_iao" localSheetId="0" hidden="1">0</definedName>
    <definedName name="solver_iao" localSheetId="1" hidden="1">0</definedName>
    <definedName name="solver_ibd" localSheetId="0" hidden="1">2</definedName>
    <definedName name="solver_ibd" localSheetId="1" hidden="1">2</definedName>
    <definedName name="solver_ifs" localSheetId="0" hidden="1">0</definedName>
    <definedName name="solver_ifs" localSheetId="1" hidden="1">0</definedName>
    <definedName name="solver_irs" localSheetId="0" hidden="1">0</definedName>
    <definedName name="solver_irs" localSheetId="1" hidden="1">0</definedName>
    <definedName name="solver_ism" localSheetId="0" hidden="1">0</definedName>
    <definedName name="solver_ism" localSheetId="1" hidden="1">0</definedName>
    <definedName name="solver_itr" localSheetId="0" hidden="1">10000</definedName>
    <definedName name="solver_itr" localSheetId="1" hidden="1">10000</definedName>
    <definedName name="solver_lhs1" localSheetId="0" hidden="1">'Model'!$AB$131:$AB$148</definedName>
    <definedName name="solver_lhs1" localSheetId="1" hidden="1">'Model Unhide'!$AB$119:$AB$136</definedName>
    <definedName name="solver_lhs10" localSheetId="0" hidden="1">'Model'!$U$171:$U$185</definedName>
    <definedName name="solver_lhs10" localSheetId="1" hidden="1">'Model Unhide'!$U$159:$U$173</definedName>
    <definedName name="solver_lhs2" localSheetId="0" hidden="1">'Model'!$D$35:$H$35</definedName>
    <definedName name="solver_lhs2" localSheetId="1" hidden="1">'Model Unhide'!$H$119:$H$136</definedName>
    <definedName name="solver_lhs3" localSheetId="0" hidden="1">'Model'!$H$131:$H$148</definedName>
    <definedName name="solver_lhs3" localSheetId="1" hidden="1">'Model Unhide'!$I$46:$M$46</definedName>
    <definedName name="solver_lhs4" localSheetId="0" hidden="1">'Model'!$N$73:$P$73</definedName>
    <definedName name="solver_lhs4" localSheetId="1" hidden="1">'Model Unhide'!$N$61:$P$61</definedName>
    <definedName name="solver_lhs5" localSheetId="0" hidden="1">'Model'!$Q$75:$Q$80</definedName>
    <definedName name="solver_lhs5" localSheetId="1" hidden="1">'Model Unhide'!$Q$63:$Q$68</definedName>
    <definedName name="solver_lhs6" localSheetId="0" hidden="1">'Model'!$R$110:$R$127</definedName>
    <definedName name="solver_lhs6" localSheetId="1" hidden="1">'Model Unhide'!$R$119:$R$136</definedName>
    <definedName name="solver_lhs7" localSheetId="0" hidden="1">'Model'!$R$131:$R$148</definedName>
    <definedName name="solver_lhs7" localSheetId="1" hidden="1">'Model Unhide'!$R$139:$R$156</definedName>
    <definedName name="solver_lhs8" localSheetId="0" hidden="1">'Model'!$R$151:$R$168</definedName>
    <definedName name="solver_lhs8" localSheetId="1" hidden="1">'Model Unhide'!$R$98:$R$115</definedName>
    <definedName name="solver_lhs9" localSheetId="0" hidden="1">'Model'!$R$131:$R$148</definedName>
    <definedName name="solver_lhs9" localSheetId="1" hidden="1">'Model Unhide'!$R$119:$R$136</definedName>
    <definedName name="solver_lin" localSheetId="0" hidden="1">1</definedName>
    <definedName name="solver_lin" localSheetId="1" hidden="1">1</definedName>
    <definedName name="solver_loc" localSheetId="0" hidden="1">1</definedName>
    <definedName name="solver_loc" localSheetId="1" hidden="1">1</definedName>
    <definedName name="solver_lva" localSheetId="0" hidden="1">2</definedName>
    <definedName name="solver_lva" localSheetId="1" hidden="1">2</definedName>
    <definedName name="solver_mip" localSheetId="0" hidden="1">25000</definedName>
    <definedName name="solver_mip" localSheetId="1" hidden="1">25000</definedName>
    <definedName name="solver_mni" localSheetId="0" hidden="1">30</definedName>
    <definedName name="solver_mni" localSheetId="1" hidden="1">30</definedName>
    <definedName name="solver_mod" localSheetId="0" hidden="1">4</definedName>
    <definedName name="solver_mod" localSheetId="1" hidden="1">4</definedName>
    <definedName name="solver_mrt" localSheetId="0" hidden="1">0.075</definedName>
    <definedName name="solver_mrt" localSheetId="1" hidden="1">0.075</definedName>
    <definedName name="solver_neg" localSheetId="0" hidden="1">1</definedName>
    <definedName name="solver_neg" localSheetId="1" hidden="1">1</definedName>
    <definedName name="solver_nod" localSheetId="0" hidden="1">25000</definedName>
    <definedName name="solver_nod" localSheetId="1" hidden="1">25000</definedName>
    <definedName name="solver_num" localSheetId="0" hidden="1">8</definedName>
    <definedName name="solver_num" localSheetId="1" hidden="1">8</definedName>
    <definedName name="solver_nwt" localSheetId="0" hidden="1">1</definedName>
    <definedName name="solver_nwt" localSheetId="1" hidden="1">1</definedName>
    <definedName name="solver_ofx" localSheetId="0" hidden="1">2</definedName>
    <definedName name="solver_ofx" localSheetId="1" hidden="1">2</definedName>
    <definedName name="solver_opt" localSheetId="0" hidden="1">'Model'!$B$34</definedName>
    <definedName name="solver_opt" localSheetId="1" hidden="1">'Model Unhide'!$J$36</definedName>
    <definedName name="solver_piv" localSheetId="0" hidden="1">0.000001</definedName>
    <definedName name="solver_piv" localSheetId="1" hidden="1">0.000001</definedName>
    <definedName name="solver_pre" localSheetId="0" hidden="1">0.00001</definedName>
    <definedName name="solver_pre" localSheetId="1" hidden="1">0.00001</definedName>
    <definedName name="solver_pro" localSheetId="0" hidden="1">2</definedName>
    <definedName name="solver_pro" localSheetId="1" hidden="1">2</definedName>
    <definedName name="solver_rbv" localSheetId="0" hidden="1">1</definedName>
    <definedName name="solver_rbv" localSheetId="1" hidden="1">1</definedName>
    <definedName name="solver_rdp" localSheetId="0" hidden="1">0</definedName>
    <definedName name="solver_rdp" localSheetId="1" hidden="1">0</definedName>
    <definedName name="solver_red" localSheetId="0" hidden="1">0.000001</definedName>
    <definedName name="solver_red" localSheetId="1" hidden="1">0.000001</definedName>
    <definedName name="solver_rel1" localSheetId="0" hidden="1">1</definedName>
    <definedName name="solver_rel1" localSheetId="1" hidden="1">1</definedName>
    <definedName name="solver_rel10" localSheetId="0" hidden="1">2</definedName>
    <definedName name="solver_rel10" localSheetId="1" hidden="1">2</definedName>
    <definedName name="solver_rel2" localSheetId="0" hidden="1">3</definedName>
    <definedName name="solver_rel2" localSheetId="1" hidden="1">1</definedName>
    <definedName name="solver_rel3" localSheetId="0" hidden="1">1</definedName>
    <definedName name="solver_rel3" localSheetId="1" hidden="1">3</definedName>
    <definedName name="solver_rel4" localSheetId="0" hidden="1">5</definedName>
    <definedName name="solver_rel4" localSheetId="1" hidden="1">5</definedName>
    <definedName name="solver_rel5" localSheetId="0" hidden="1">3</definedName>
    <definedName name="solver_rel5" localSheetId="1" hidden="1">3</definedName>
    <definedName name="solver_rel6" localSheetId="0" hidden="1">3</definedName>
    <definedName name="solver_rel6" localSheetId="1" hidden="1">1</definedName>
    <definedName name="solver_rel7" localSheetId="0" hidden="1">1</definedName>
    <definedName name="solver_rel7" localSheetId="1" hidden="1">2</definedName>
    <definedName name="solver_rel8" localSheetId="0" hidden="1">2</definedName>
    <definedName name="solver_rel8" localSheetId="1" hidden="1">3</definedName>
    <definedName name="solver_rel9" localSheetId="0" hidden="1">1</definedName>
    <definedName name="solver_rel9" localSheetId="1" hidden="1">1</definedName>
    <definedName name="solver_reo" localSheetId="0" hidden="1">2</definedName>
    <definedName name="solver_reo" localSheetId="1" hidden="1">2</definedName>
    <definedName name="solver_rep" localSheetId="0" hidden="1">2</definedName>
    <definedName name="solver_rep" localSheetId="1" hidden="1">2</definedName>
    <definedName name="solver_rhs1" localSheetId="0" hidden="1">'Model'!$AD$131:$AD$148</definedName>
    <definedName name="solver_rhs1" localSheetId="1" hidden="1">'Model Unhide'!$AD$119:$AD$136</definedName>
    <definedName name="solver_rhs10" localSheetId="0" hidden="1">'Model'!$W$171:$W$185</definedName>
    <definedName name="solver_rhs10" localSheetId="1" hidden="1">'Model Unhide'!$W$159:$W$173</definedName>
    <definedName name="solver_rhs2" localSheetId="0" hidden="1">'Model'!$C$6:$G$6</definedName>
    <definedName name="solver_rhs2" localSheetId="1" hidden="1">'Model Unhide'!$J$119:$J$136</definedName>
    <definedName name="solver_rhs3" localSheetId="0" hidden="1">'Model'!$J$131:$J$148</definedName>
    <definedName name="solver_rhs3" localSheetId="1" hidden="1">'Model Unhide'!$C$7:$G$7</definedName>
    <definedName name="solver_rhs4" localSheetId="0" hidden="1">binary</definedName>
    <definedName name="solver_rhs4" localSheetId="1" hidden="1">binary</definedName>
    <definedName name="solver_rhs5" localSheetId="0" hidden="1">'Model'!$S$75:$S$80</definedName>
    <definedName name="solver_rhs5" localSheetId="1" hidden="1">'Model Unhide'!$S$63:$S$68</definedName>
    <definedName name="solver_rhs6" localSheetId="0" hidden="1">'Model'!$T$110:$T$127</definedName>
    <definedName name="solver_rhs6" localSheetId="1" hidden="1">'Model Unhide'!$T$119:$T$136</definedName>
    <definedName name="solver_rhs7" localSheetId="0" hidden="1">'Model'!$T$131:$T$148</definedName>
    <definedName name="solver_rhs7" localSheetId="1" hidden="1">'Model Unhide'!$T$139:$T$156</definedName>
    <definedName name="solver_rhs8" localSheetId="0" hidden="1">'Model'!$T$151:$T$168</definedName>
    <definedName name="solver_rhs8" localSheetId="1" hidden="1">'Model Unhide'!$T$98:$T$115</definedName>
    <definedName name="solver_rhs9" localSheetId="0" hidden="1">'Model'!$T$131:$T$148</definedName>
    <definedName name="solver_rhs9" localSheetId="1" hidden="1">'Model Unhide'!$T$119:$T$136</definedName>
    <definedName name="solver_rlx" localSheetId="0" hidden="1">2</definedName>
    <definedName name="solver_rlx" localSheetId="1" hidden="1">2</definedName>
    <definedName name="solver_rsp" localSheetId="0" hidden="1">0</definedName>
    <definedName name="solver_rsp" localSheetId="1" hidden="1">0</definedName>
    <definedName name="solver_scl" localSheetId="0" hidden="1">2</definedName>
    <definedName name="solver_scl" localSheetId="1" hidden="1">2</definedName>
    <definedName name="solver_sel" localSheetId="0" hidden="1">1</definedName>
    <definedName name="solver_sel" localSheetId="1" hidden="1">1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std" localSheetId="0" hidden="1">0</definedName>
    <definedName name="solver_std" localSheetId="1" hidden="1">0</definedName>
    <definedName name="solver_tim" localSheetId="0" hidden="1">100</definedName>
    <definedName name="solver_tim" localSheetId="1" hidden="1">100</definedName>
    <definedName name="solver_tol" localSheetId="0" hidden="1">0.0005</definedName>
    <definedName name="solver_tol" localSheetId="1" hidden="1">0.0005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  <definedName name="solver_ver" localSheetId="0" hidden="1">2</definedName>
    <definedName name="solver_ver" localSheetId="1" hidden="1">2</definedName>
    <definedName name="solver_vir" localSheetId="0" hidden="1">1</definedName>
    <definedName name="solver_vir" localSheetId="1" hidden="1">1</definedName>
  </definedNames>
  <calcPr fullCalcOnLoad="1"/>
</workbook>
</file>

<file path=xl/sharedStrings.xml><?xml version="1.0" encoding="utf-8"?>
<sst xmlns="http://schemas.openxmlformats.org/spreadsheetml/2006/main" count="641" uniqueCount="72">
  <si>
    <t>Operation</t>
  </si>
  <si>
    <t>Shift 1</t>
  </si>
  <si>
    <t>Shift 2</t>
  </si>
  <si>
    <t>Sort Pins</t>
  </si>
  <si>
    <t>Weld contact to Header</t>
  </si>
  <si>
    <t>Weld contact to Arm</t>
  </si>
  <si>
    <t>Weld Arm to Header</t>
  </si>
  <si>
    <t>Disc Assemble</t>
  </si>
  <si>
    <t>Calibrate</t>
  </si>
  <si>
    <t>Laser Weld</t>
  </si>
  <si>
    <t>Code</t>
  </si>
  <si>
    <t>Temp Test</t>
  </si>
  <si>
    <t>Creep Test</t>
  </si>
  <si>
    <t>Hypot Test</t>
  </si>
  <si>
    <t>Bend Terminals</t>
  </si>
  <si>
    <t>Weld Wire Leads</t>
  </si>
  <si>
    <t>Tin Dip</t>
  </si>
  <si>
    <t>Weld Connector</t>
  </si>
  <si>
    <t>Inspection/ Writeup</t>
  </si>
  <si>
    <t>TOTAL</t>
  </si>
  <si>
    <t>Constraints:</t>
  </si>
  <si>
    <t>Labor demand per day</t>
  </si>
  <si>
    <t>&gt;=</t>
  </si>
  <si>
    <t>Vacuum bake/tig weld</t>
  </si>
  <si>
    <t>Leak check</t>
  </si>
  <si>
    <t>Machine capacity</t>
  </si>
  <si>
    <t>&lt;=</t>
  </si>
  <si>
    <t>F(fraction)</t>
  </si>
  <si>
    <t>A(#of stations)</t>
  </si>
  <si>
    <t>Units/hr</t>
  </si>
  <si>
    <t>Clean Room Pay</t>
  </si>
  <si>
    <t>Pay</t>
  </si>
  <si>
    <t># Of Work Days In Month</t>
  </si>
  <si>
    <t>Available Hrs</t>
  </si>
  <si>
    <t>Shift 3</t>
  </si>
  <si>
    <t>1st Objective Func</t>
  </si>
  <si>
    <t>3rd Objective Func</t>
  </si>
  <si>
    <t>2nd Objective Func</t>
  </si>
  <si>
    <t>=</t>
  </si>
  <si>
    <t>Paycode 1</t>
  </si>
  <si>
    <t>Paycode 2</t>
  </si>
  <si>
    <t>Paycode 3</t>
  </si>
  <si>
    <t>Paycode 4</t>
  </si>
  <si>
    <t>Paycode 5</t>
  </si>
  <si>
    <t>At least 5 Employees Must Work a Shift</t>
  </si>
  <si>
    <t>Totals Per Day</t>
  </si>
  <si>
    <t>Existing Workforce</t>
  </si>
  <si>
    <t>Head Count</t>
  </si>
  <si>
    <t>2nd &amp; 3rd Shift Penalty</t>
  </si>
  <si>
    <t>Daily Shift Staffing Hours</t>
  </si>
  <si>
    <t>Monthly Demand</t>
  </si>
  <si>
    <t>Entered Data</t>
  </si>
  <si>
    <t>1st Shift Staffing</t>
  </si>
  <si>
    <t>2nd Shift Staffing</t>
  </si>
  <si>
    <t>3rd Shift Staffing</t>
  </si>
  <si>
    <t>Daily</t>
  </si>
  <si>
    <t>Monthly</t>
  </si>
  <si>
    <t>Avail Hours/Shift</t>
  </si>
  <si>
    <t>Staffing Cost</t>
  </si>
  <si>
    <t>Daily Overall Paycode Staffing Hours</t>
  </si>
  <si>
    <t>Daily Operation Specific Staffing Hours</t>
  </si>
  <si>
    <t>Daily Paycode Specific Staffing Hours</t>
  </si>
  <si>
    <t>Remaining Hours To Fill</t>
  </si>
  <si>
    <t>Total Hrs</t>
  </si>
  <si>
    <t>Outputs</t>
  </si>
  <si>
    <t>Inputs</t>
  </si>
  <si>
    <t>Operations</t>
  </si>
  <si>
    <t>Daily Paycode Specific Staffing Hours (Decision Variables)</t>
  </si>
  <si>
    <t>Team 1</t>
  </si>
  <si>
    <r>
      <t xml:space="preserve">The </t>
    </r>
    <r>
      <rPr>
        <b/>
        <i/>
        <sz val="22"/>
        <rFont val="Arial"/>
        <family val="2"/>
      </rPr>
      <t xml:space="preserve">Tek </t>
    </r>
    <r>
      <rPr>
        <b/>
        <sz val="22"/>
        <rFont val="Arial"/>
        <family val="2"/>
      </rPr>
      <t>Team</t>
    </r>
  </si>
  <si>
    <t xml:space="preserve">Lane Ballard, Christine Cheung, Justin Ging, </t>
  </si>
  <si>
    <t>Omur Kaya, David Jackson, Alyson Naughton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</si>
</sst>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"/>
    <numFmt numFmtId="165" formatCode="0.0"/>
    <numFmt numFmtId="166" formatCode="&quot;$&quot;#,##0.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2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i/>
      <sz val="2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Up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4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2" fontId="0" fillId="0" borderId="0" xfId="0" applyNumberFormat="1" applyFill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2" fontId="0" fillId="0" borderId="7" xfId="0" applyNumberFormat="1" applyBorder="1" applyAlignment="1">
      <alignment horizontal="center" wrapText="1"/>
    </xf>
    <xf numFmtId="166" fontId="1" fillId="0" borderId="0" xfId="0" applyNumberFormat="1" applyFont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65" fontId="0" fillId="0" borderId="8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2" fontId="0" fillId="4" borderId="2" xfId="0" applyNumberFormat="1" applyFill="1" applyBorder="1" applyAlignment="1">
      <alignment horizontal="center" wrapText="1"/>
    </xf>
    <xf numFmtId="2" fontId="0" fillId="4" borderId="3" xfId="0" applyNumberFormat="1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0" fontId="0" fillId="0" borderId="8" xfId="0" applyNumberFormat="1" applyFill="1" applyBorder="1" applyAlignment="1">
      <alignment horizontal="center" wrapText="1"/>
    </xf>
    <xf numFmtId="0" fontId="0" fillId="0" borderId="8" xfId="0" applyNumberFormat="1" applyBorder="1" applyAlignment="1">
      <alignment horizontal="center" wrapText="1"/>
    </xf>
    <xf numFmtId="0" fontId="0" fillId="0" borderId="2" xfId="0" applyNumberForma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NumberFormat="1" applyFill="1" applyBorder="1" applyAlignment="1">
      <alignment horizontal="center" wrapText="1"/>
    </xf>
    <xf numFmtId="0" fontId="0" fillId="0" borderId="4" xfId="0" applyNumberFormat="1" applyFill="1" applyBorder="1" applyAlignment="1">
      <alignment horizontal="center" wrapText="1"/>
    </xf>
    <xf numFmtId="0" fontId="0" fillId="0" borderId="9" xfId="0" applyNumberFormat="1" applyFill="1" applyBorder="1" applyAlignment="1">
      <alignment horizontal="center" wrapText="1"/>
    </xf>
    <xf numFmtId="0" fontId="0" fillId="0" borderId="10" xfId="0" applyNumberFormat="1" applyFill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5" xfId="0" applyNumberFormat="1" applyFill="1" applyBorder="1" applyAlignment="1">
      <alignment horizontal="center" wrapText="1"/>
    </xf>
    <xf numFmtId="0" fontId="0" fillId="0" borderId="6" xfId="0" applyNumberFormat="1" applyBorder="1" applyAlignment="1">
      <alignment horizontal="center" wrapText="1"/>
    </xf>
    <xf numFmtId="0" fontId="0" fillId="0" borderId="7" xfId="0" applyNumberFormat="1" applyBorder="1" applyAlignment="1">
      <alignment horizontal="center" wrapText="1"/>
    </xf>
    <xf numFmtId="0" fontId="1" fillId="0" borderId="2" xfId="0" applyFont="1" applyBorder="1" applyAlignment="1">
      <alignment wrapText="1"/>
    </xf>
    <xf numFmtId="1" fontId="0" fillId="4" borderId="14" xfId="0" applyNumberFormat="1" applyFill="1" applyBorder="1" applyAlignment="1">
      <alignment horizontal="center" wrapText="1"/>
    </xf>
    <xf numFmtId="1" fontId="0" fillId="4" borderId="15" xfId="0" applyNumberFormat="1" applyFill="1" applyBorder="1" applyAlignment="1">
      <alignment horizontal="center" wrapText="1"/>
    </xf>
    <xf numFmtId="1" fontId="0" fillId="4" borderId="16" xfId="0" applyNumberFormat="1" applyFill="1" applyBorder="1" applyAlignment="1">
      <alignment horizontal="center" wrapText="1"/>
    </xf>
    <xf numFmtId="0" fontId="0" fillId="5" borderId="10" xfId="0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wrapText="1"/>
    </xf>
    <xf numFmtId="44" fontId="0" fillId="0" borderId="18" xfId="17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wrapText="1"/>
    </xf>
    <xf numFmtId="0" fontId="0" fillId="0" borderId="21" xfId="0" applyBorder="1" applyAlignment="1">
      <alignment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2" fontId="1" fillId="7" borderId="3" xfId="0" applyNumberFormat="1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2" fontId="1" fillId="8" borderId="2" xfId="0" applyNumberFormat="1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2" fontId="0" fillId="6" borderId="8" xfId="0" applyNumberFormat="1" applyFill="1" applyBorder="1" applyAlignment="1">
      <alignment horizontal="center" vertical="center" wrapText="1"/>
    </xf>
    <xf numFmtId="2" fontId="0" fillId="6" borderId="10" xfId="0" applyNumberFormat="1" applyFill="1" applyBorder="1" applyAlignment="1">
      <alignment horizontal="center" vertical="center" wrapText="1"/>
    </xf>
    <xf numFmtId="2" fontId="0" fillId="7" borderId="9" xfId="0" applyNumberFormat="1" applyFill="1" applyBorder="1" applyAlignment="1">
      <alignment horizontal="center" vertical="center" wrapText="1"/>
    </xf>
    <xf numFmtId="2" fontId="0" fillId="7" borderId="8" xfId="0" applyNumberFormat="1" applyFill="1" applyBorder="1" applyAlignment="1">
      <alignment horizontal="center" vertical="center" wrapText="1"/>
    </xf>
    <xf numFmtId="2" fontId="0" fillId="7" borderId="10" xfId="0" applyNumberFormat="1" applyFill="1" applyBorder="1" applyAlignment="1">
      <alignment horizontal="center" vertical="center" wrapText="1"/>
    </xf>
    <xf numFmtId="2" fontId="0" fillId="8" borderId="9" xfId="0" applyNumberFormat="1" applyFill="1" applyBorder="1" applyAlignment="1">
      <alignment horizontal="center" vertical="center" wrapText="1"/>
    </xf>
    <xf numFmtId="2" fontId="0" fillId="8" borderId="8" xfId="0" applyNumberFormat="1" applyFill="1" applyBorder="1" applyAlignment="1">
      <alignment horizontal="center" vertical="center" wrapText="1"/>
    </xf>
    <xf numFmtId="2" fontId="0" fillId="8" borderId="1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0" fillId="9" borderId="9" xfId="0" applyNumberFormat="1" applyFill="1" applyBorder="1" applyAlignment="1">
      <alignment horizontal="center" vertical="center" wrapText="1"/>
    </xf>
    <xf numFmtId="2" fontId="0" fillId="9" borderId="8" xfId="0" applyNumberFormat="1" applyFill="1" applyBorder="1" applyAlignment="1">
      <alignment horizontal="center" vertical="center" wrapText="1"/>
    </xf>
    <xf numFmtId="2" fontId="0" fillId="9" borderId="26" xfId="0" applyNumberFormat="1" applyFill="1" applyBorder="1" applyAlignment="1">
      <alignment horizontal="center" vertical="center" wrapText="1"/>
    </xf>
    <xf numFmtId="2" fontId="0" fillId="6" borderId="27" xfId="0" applyNumberFormat="1" applyFill="1" applyBorder="1" applyAlignment="1">
      <alignment horizontal="center" vertical="center" wrapText="1"/>
    </xf>
    <xf numFmtId="2" fontId="0" fillId="6" borderId="28" xfId="0" applyNumberFormat="1" applyFill="1" applyBorder="1" applyAlignment="1">
      <alignment horizontal="center" vertical="center" wrapText="1"/>
    </xf>
    <xf numFmtId="2" fontId="0" fillId="7" borderId="27" xfId="0" applyNumberFormat="1" applyFill="1" applyBorder="1" applyAlignment="1">
      <alignment horizontal="center" vertical="center" wrapText="1"/>
    </xf>
    <xf numFmtId="2" fontId="0" fillId="7" borderId="28" xfId="0" applyNumberFormat="1" applyFill="1" applyBorder="1" applyAlignment="1">
      <alignment horizontal="center" vertical="center" wrapText="1"/>
    </xf>
    <xf numFmtId="2" fontId="0" fillId="8" borderId="27" xfId="0" applyNumberFormat="1" applyFill="1" applyBorder="1" applyAlignment="1">
      <alignment horizontal="center" vertical="center" wrapText="1"/>
    </xf>
    <xf numFmtId="2" fontId="0" fillId="8" borderId="28" xfId="0" applyNumberForma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2" fontId="0" fillId="9" borderId="14" xfId="0" applyNumberFormat="1" applyFill="1" applyBorder="1" applyAlignment="1">
      <alignment horizontal="center" vertical="center" wrapText="1"/>
    </xf>
    <xf numFmtId="2" fontId="0" fillId="9" borderId="15" xfId="0" applyNumberFormat="1" applyFill="1" applyBorder="1" applyAlignment="1">
      <alignment horizontal="center" vertical="center" wrapText="1"/>
    </xf>
    <xf numFmtId="2" fontId="0" fillId="6" borderId="15" xfId="0" applyNumberFormat="1" applyFill="1" applyBorder="1" applyAlignment="1">
      <alignment horizontal="center" vertical="center" wrapText="1"/>
    </xf>
    <xf numFmtId="2" fontId="0" fillId="6" borderId="16" xfId="0" applyNumberFormat="1" applyFill="1" applyBorder="1" applyAlignment="1">
      <alignment horizontal="center" vertical="center" wrapText="1"/>
    </xf>
    <xf numFmtId="2" fontId="0" fillId="7" borderId="15" xfId="0" applyNumberFormat="1" applyFill="1" applyBorder="1" applyAlignment="1">
      <alignment horizontal="center" vertical="center" wrapText="1"/>
    </xf>
    <xf numFmtId="2" fontId="0" fillId="7" borderId="16" xfId="0" applyNumberFormat="1" applyFill="1" applyBorder="1" applyAlignment="1">
      <alignment horizontal="center" vertical="center" wrapText="1"/>
    </xf>
    <xf numFmtId="2" fontId="0" fillId="8" borderId="15" xfId="0" applyNumberFormat="1" applyFill="1" applyBorder="1" applyAlignment="1">
      <alignment horizontal="center" vertical="center" wrapText="1"/>
    </xf>
    <xf numFmtId="2" fontId="0" fillId="8" borderId="16" xfId="0" applyNumberFormat="1" applyFill="1" applyBorder="1" applyAlignment="1">
      <alignment horizontal="center" vertical="center" wrapText="1"/>
    </xf>
    <xf numFmtId="2" fontId="1" fillId="6" borderId="29" xfId="0" applyNumberFormat="1" applyFont="1" applyFill="1" applyBorder="1" applyAlignment="1">
      <alignment horizontal="center" vertical="center" wrapText="1"/>
    </xf>
    <xf numFmtId="2" fontId="1" fillId="6" borderId="18" xfId="0" applyNumberFormat="1" applyFont="1" applyFill="1" applyBorder="1" applyAlignment="1">
      <alignment horizontal="center" vertical="center" wrapText="1"/>
    </xf>
    <xf numFmtId="2" fontId="1" fillId="7" borderId="17" xfId="0" applyNumberFormat="1" applyFont="1" applyFill="1" applyBorder="1" applyAlignment="1">
      <alignment horizontal="center" vertical="center" wrapText="1"/>
    </xf>
    <xf numFmtId="2" fontId="1" fillId="7" borderId="29" xfId="0" applyNumberFormat="1" applyFont="1" applyFill="1" applyBorder="1" applyAlignment="1">
      <alignment horizontal="center" vertical="center" wrapText="1"/>
    </xf>
    <xf numFmtId="2" fontId="1" fillId="7" borderId="18" xfId="0" applyNumberFormat="1" applyFont="1" applyFill="1" applyBorder="1" applyAlignment="1">
      <alignment horizontal="center" vertical="center" wrapText="1"/>
    </xf>
    <xf numFmtId="2" fontId="1" fillId="8" borderId="17" xfId="0" applyNumberFormat="1" applyFont="1" applyFill="1" applyBorder="1" applyAlignment="1">
      <alignment horizontal="center" vertical="center" wrapText="1"/>
    </xf>
    <xf numFmtId="2" fontId="1" fillId="8" borderId="29" xfId="0" applyNumberFormat="1" applyFont="1" applyFill="1" applyBorder="1" applyAlignment="1">
      <alignment horizontal="center" vertical="center" wrapText="1"/>
    </xf>
    <xf numFmtId="2" fontId="1" fillId="8" borderId="18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2" fontId="1" fillId="6" borderId="8" xfId="0" applyNumberFormat="1" applyFont="1" applyFill="1" applyBorder="1" applyAlignment="1">
      <alignment horizontal="center" vertical="center" wrapText="1"/>
    </xf>
    <xf numFmtId="2" fontId="1" fillId="7" borderId="8" xfId="0" applyNumberFormat="1" applyFont="1" applyFill="1" applyBorder="1" applyAlignment="1">
      <alignment horizontal="center" vertical="center" wrapText="1"/>
    </xf>
    <xf numFmtId="2" fontId="1" fillId="8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2" borderId="30" xfId="0" applyNumberFormat="1" applyFont="1" applyFill="1" applyBorder="1" applyAlignment="1">
      <alignment horizontal="center" vertical="center" wrapText="1"/>
    </xf>
    <xf numFmtId="167" fontId="5" fillId="10" borderId="31" xfId="0" applyNumberFormat="1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center" wrapText="1"/>
    </xf>
    <xf numFmtId="2" fontId="4" fillId="2" borderId="8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2" fontId="4" fillId="10" borderId="5" xfId="0" applyNumberFormat="1" applyFont="1" applyFill="1" applyBorder="1" applyAlignment="1">
      <alignment horizontal="center" vertical="center" wrapText="1"/>
    </xf>
    <xf numFmtId="2" fontId="4" fillId="10" borderId="6" xfId="0" applyNumberFormat="1" applyFont="1" applyFill="1" applyBorder="1" applyAlignment="1">
      <alignment horizontal="center" vertical="center" wrapText="1"/>
    </xf>
    <xf numFmtId="2" fontId="4" fillId="10" borderId="7" xfId="0" applyNumberFormat="1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1" fillId="6" borderId="6" xfId="0" applyNumberFormat="1" applyFont="1" applyFill="1" applyBorder="1" applyAlignment="1">
      <alignment horizontal="center" vertical="center" wrapText="1"/>
    </xf>
    <xf numFmtId="2" fontId="1" fillId="7" borderId="6" xfId="0" applyNumberFormat="1" applyFont="1" applyFill="1" applyBorder="1" applyAlignment="1">
      <alignment horizontal="center" vertical="center" wrapText="1"/>
    </xf>
    <xf numFmtId="2" fontId="1" fillId="8" borderId="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9" fillId="0" borderId="32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2" fontId="1" fillId="6" borderId="2" xfId="0" applyNumberFormat="1" applyFont="1" applyFill="1" applyBorder="1" applyAlignment="1">
      <alignment horizontal="center" vertical="center" wrapText="1"/>
    </xf>
    <xf numFmtId="2" fontId="0" fillId="6" borderId="9" xfId="0" applyNumberFormat="1" applyFill="1" applyBorder="1" applyAlignment="1">
      <alignment horizontal="center" vertical="center" wrapText="1"/>
    </xf>
    <xf numFmtId="2" fontId="1" fillId="6" borderId="17" xfId="0" applyNumberFormat="1" applyFont="1" applyFill="1" applyBorder="1" applyAlignment="1">
      <alignment horizontal="center" vertical="center" wrapText="1"/>
    </xf>
    <xf numFmtId="2" fontId="4" fillId="2" borderId="33" xfId="0" applyNumberFormat="1" applyFont="1" applyFill="1" applyBorder="1" applyAlignment="1">
      <alignment horizontal="center" vertical="center" wrapText="1"/>
    </xf>
    <xf numFmtId="167" fontId="5" fillId="10" borderId="34" xfId="0" applyNumberFormat="1" applyFont="1" applyFill="1" applyBorder="1" applyAlignment="1">
      <alignment horizontal="center" vertical="center" wrapText="1"/>
    </xf>
    <xf numFmtId="0" fontId="0" fillId="11" borderId="0" xfId="0" applyFill="1" applyAlignment="1">
      <alignment wrapText="1"/>
    </xf>
    <xf numFmtId="0" fontId="0" fillId="9" borderId="0" xfId="0" applyFill="1" applyAlignment="1">
      <alignment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2" fontId="12" fillId="2" borderId="33" xfId="0" applyNumberFormat="1" applyFont="1" applyFill="1" applyBorder="1" applyAlignment="1">
      <alignment horizontal="center" vertical="center" wrapText="1"/>
    </xf>
    <xf numFmtId="2" fontId="12" fillId="2" borderId="30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2" fontId="7" fillId="6" borderId="2" xfId="0" applyNumberFormat="1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2" fontId="7" fillId="7" borderId="3" xfId="0" applyNumberFormat="1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2" fontId="7" fillId="8" borderId="2" xfId="0" applyNumberFormat="1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2" fontId="14" fillId="6" borderId="9" xfId="0" applyNumberFormat="1" applyFont="1" applyFill="1" applyBorder="1" applyAlignment="1">
      <alignment horizontal="center" vertical="center" wrapText="1"/>
    </xf>
    <xf numFmtId="2" fontId="14" fillId="6" borderId="8" xfId="0" applyNumberFormat="1" applyFont="1" applyFill="1" applyBorder="1" applyAlignment="1">
      <alignment horizontal="center" vertical="center" wrapText="1"/>
    </xf>
    <xf numFmtId="2" fontId="14" fillId="6" borderId="10" xfId="0" applyNumberFormat="1" applyFont="1" applyFill="1" applyBorder="1" applyAlignment="1">
      <alignment horizontal="center" vertical="center" wrapText="1"/>
    </xf>
    <xf numFmtId="2" fontId="14" fillId="7" borderId="9" xfId="0" applyNumberFormat="1" applyFont="1" applyFill="1" applyBorder="1" applyAlignment="1">
      <alignment horizontal="center" vertical="center" wrapText="1"/>
    </xf>
    <xf numFmtId="2" fontId="14" fillId="7" borderId="8" xfId="0" applyNumberFormat="1" applyFont="1" applyFill="1" applyBorder="1" applyAlignment="1">
      <alignment horizontal="center" vertical="center" wrapText="1"/>
    </xf>
    <xf numFmtId="2" fontId="14" fillId="7" borderId="10" xfId="0" applyNumberFormat="1" applyFont="1" applyFill="1" applyBorder="1" applyAlignment="1">
      <alignment horizontal="center" vertical="center" wrapText="1"/>
    </xf>
    <xf numFmtId="2" fontId="14" fillId="8" borderId="9" xfId="0" applyNumberFormat="1" applyFont="1" applyFill="1" applyBorder="1" applyAlignment="1">
      <alignment horizontal="center" vertical="center" wrapText="1"/>
    </xf>
    <xf numFmtId="2" fontId="14" fillId="8" borderId="8" xfId="0" applyNumberFormat="1" applyFont="1" applyFill="1" applyBorder="1" applyAlignment="1">
      <alignment horizontal="center" vertical="center" wrapText="1"/>
    </xf>
    <xf numFmtId="2" fontId="14" fillId="8" borderId="10" xfId="0" applyNumberFormat="1" applyFont="1" applyFill="1" applyBorder="1" applyAlignment="1">
      <alignment horizontal="center" vertical="center" wrapText="1"/>
    </xf>
    <xf numFmtId="2" fontId="14" fillId="9" borderId="9" xfId="0" applyNumberFormat="1" applyFont="1" applyFill="1" applyBorder="1" applyAlignment="1">
      <alignment horizontal="center" vertical="center" wrapText="1"/>
    </xf>
    <xf numFmtId="2" fontId="14" fillId="9" borderId="8" xfId="0" applyNumberFormat="1" applyFont="1" applyFill="1" applyBorder="1" applyAlignment="1">
      <alignment horizontal="center" vertical="center" wrapText="1"/>
    </xf>
    <xf numFmtId="2" fontId="14" fillId="9" borderId="26" xfId="0" applyNumberFormat="1" applyFont="1" applyFill="1" applyBorder="1" applyAlignment="1">
      <alignment horizontal="center" vertical="center" wrapText="1"/>
    </xf>
    <xf numFmtId="2" fontId="14" fillId="6" borderId="27" xfId="0" applyNumberFormat="1" applyFont="1" applyFill="1" applyBorder="1" applyAlignment="1">
      <alignment horizontal="center" vertical="center" wrapText="1"/>
    </xf>
    <xf numFmtId="2" fontId="14" fillId="6" borderId="28" xfId="0" applyNumberFormat="1" applyFont="1" applyFill="1" applyBorder="1" applyAlignment="1">
      <alignment horizontal="center" vertical="center" wrapText="1"/>
    </xf>
    <xf numFmtId="2" fontId="14" fillId="7" borderId="27" xfId="0" applyNumberFormat="1" applyFont="1" applyFill="1" applyBorder="1" applyAlignment="1">
      <alignment horizontal="center" vertical="center" wrapText="1"/>
    </xf>
    <xf numFmtId="2" fontId="14" fillId="7" borderId="28" xfId="0" applyNumberFormat="1" applyFont="1" applyFill="1" applyBorder="1" applyAlignment="1">
      <alignment horizontal="center" vertical="center" wrapText="1"/>
    </xf>
    <xf numFmtId="2" fontId="14" fillId="8" borderId="27" xfId="0" applyNumberFormat="1" applyFont="1" applyFill="1" applyBorder="1" applyAlignment="1">
      <alignment horizontal="center" vertical="center" wrapText="1"/>
    </xf>
    <xf numFmtId="2" fontId="14" fillId="8" borderId="28" xfId="0" applyNumberFormat="1" applyFont="1" applyFill="1" applyBorder="1" applyAlignment="1">
      <alignment horizontal="center" vertical="center" wrapText="1"/>
    </xf>
    <xf numFmtId="2" fontId="14" fillId="9" borderId="14" xfId="0" applyNumberFormat="1" applyFont="1" applyFill="1" applyBorder="1" applyAlignment="1">
      <alignment horizontal="center" vertical="center" wrapText="1"/>
    </xf>
    <xf numFmtId="2" fontId="14" fillId="9" borderId="15" xfId="0" applyNumberFormat="1" applyFont="1" applyFill="1" applyBorder="1" applyAlignment="1">
      <alignment horizontal="center" vertical="center" wrapText="1"/>
    </xf>
    <xf numFmtId="2" fontId="14" fillId="6" borderId="15" xfId="0" applyNumberFormat="1" applyFont="1" applyFill="1" applyBorder="1" applyAlignment="1">
      <alignment horizontal="center" vertical="center" wrapText="1"/>
    </xf>
    <xf numFmtId="2" fontId="14" fillId="6" borderId="16" xfId="0" applyNumberFormat="1" applyFont="1" applyFill="1" applyBorder="1" applyAlignment="1">
      <alignment horizontal="center" vertical="center" wrapText="1"/>
    </xf>
    <xf numFmtId="2" fontId="14" fillId="7" borderId="15" xfId="0" applyNumberFormat="1" applyFont="1" applyFill="1" applyBorder="1" applyAlignment="1">
      <alignment horizontal="center" vertical="center" wrapText="1"/>
    </xf>
    <xf numFmtId="2" fontId="14" fillId="7" borderId="16" xfId="0" applyNumberFormat="1" applyFont="1" applyFill="1" applyBorder="1" applyAlignment="1">
      <alignment horizontal="center" vertical="center" wrapText="1"/>
    </xf>
    <xf numFmtId="2" fontId="14" fillId="8" borderId="15" xfId="0" applyNumberFormat="1" applyFont="1" applyFill="1" applyBorder="1" applyAlignment="1">
      <alignment horizontal="center" vertical="center" wrapText="1"/>
    </xf>
    <xf numFmtId="2" fontId="14" fillId="8" borderId="16" xfId="0" applyNumberFormat="1" applyFont="1" applyFill="1" applyBorder="1" applyAlignment="1">
      <alignment horizontal="center" vertical="center" wrapText="1"/>
    </xf>
    <xf numFmtId="2" fontId="7" fillId="6" borderId="17" xfId="0" applyNumberFormat="1" applyFont="1" applyFill="1" applyBorder="1" applyAlignment="1">
      <alignment horizontal="center" vertical="center" wrapText="1"/>
    </xf>
    <xf numFmtId="2" fontId="7" fillId="6" borderId="29" xfId="0" applyNumberFormat="1" applyFont="1" applyFill="1" applyBorder="1" applyAlignment="1">
      <alignment horizontal="center" vertical="center" wrapText="1"/>
    </xf>
    <xf numFmtId="2" fontId="7" fillId="6" borderId="18" xfId="0" applyNumberFormat="1" applyFont="1" applyFill="1" applyBorder="1" applyAlignment="1">
      <alignment horizontal="center" vertical="center" wrapText="1"/>
    </xf>
    <xf numFmtId="2" fontId="7" fillId="7" borderId="17" xfId="0" applyNumberFormat="1" applyFont="1" applyFill="1" applyBorder="1" applyAlignment="1">
      <alignment horizontal="center" vertical="center" wrapText="1"/>
    </xf>
    <xf numFmtId="2" fontId="7" fillId="7" borderId="29" xfId="0" applyNumberFormat="1" applyFont="1" applyFill="1" applyBorder="1" applyAlignment="1">
      <alignment horizontal="center" vertical="center" wrapText="1"/>
    </xf>
    <xf numFmtId="2" fontId="7" fillId="7" borderId="18" xfId="0" applyNumberFormat="1" applyFont="1" applyFill="1" applyBorder="1" applyAlignment="1">
      <alignment horizontal="center" vertical="center" wrapText="1"/>
    </xf>
    <xf numFmtId="2" fontId="7" fillId="8" borderId="17" xfId="0" applyNumberFormat="1" applyFont="1" applyFill="1" applyBorder="1" applyAlignment="1">
      <alignment horizontal="center" vertical="center" wrapText="1"/>
    </xf>
    <xf numFmtId="2" fontId="7" fillId="8" borderId="29" xfId="0" applyNumberFormat="1" applyFont="1" applyFill="1" applyBorder="1" applyAlignment="1">
      <alignment horizontal="center" vertical="center" wrapText="1"/>
    </xf>
    <xf numFmtId="2" fontId="7" fillId="8" borderId="18" xfId="0" applyNumberFormat="1" applyFont="1" applyFill="1" applyBorder="1" applyAlignment="1">
      <alignment horizontal="center" vertical="center" wrapText="1"/>
    </xf>
    <xf numFmtId="2" fontId="12" fillId="2" borderId="9" xfId="0" applyNumberFormat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2" fontId="12" fillId="2" borderId="8" xfId="0" applyNumberFormat="1" applyFont="1" applyFill="1" applyBorder="1" applyAlignment="1">
      <alignment horizontal="center" vertical="center" wrapText="1"/>
    </xf>
    <xf numFmtId="2" fontId="12" fillId="2" borderId="10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2" fontId="12" fillId="10" borderId="14" xfId="0" applyNumberFormat="1" applyFont="1" applyFill="1" applyBorder="1" applyAlignment="1">
      <alignment horizontal="center" vertical="center" wrapText="1"/>
    </xf>
    <xf numFmtId="2" fontId="12" fillId="10" borderId="15" xfId="0" applyNumberFormat="1" applyFont="1" applyFill="1" applyBorder="1" applyAlignment="1">
      <alignment horizontal="center" vertical="center" wrapText="1"/>
    </xf>
    <xf numFmtId="2" fontId="12" fillId="10" borderId="16" xfId="0" applyNumberFormat="1" applyFont="1" applyFill="1" applyBorder="1" applyAlignment="1">
      <alignment horizontal="center" vertical="center" wrapText="1"/>
    </xf>
    <xf numFmtId="165" fontId="12" fillId="10" borderId="17" xfId="0" applyNumberFormat="1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165" fontId="12" fillId="10" borderId="35" xfId="0" applyNumberFormat="1" applyFont="1" applyFill="1" applyBorder="1" applyAlignment="1">
      <alignment horizontal="center" vertical="center" wrapText="1"/>
    </xf>
    <xf numFmtId="0" fontId="0" fillId="12" borderId="36" xfId="0" applyFill="1" applyBorder="1" applyAlignment="1">
      <alignment vertical="center" wrapText="1"/>
    </xf>
    <xf numFmtId="0" fontId="0" fillId="12" borderId="37" xfId="0" applyFill="1" applyBorder="1" applyAlignment="1">
      <alignment vertical="center" wrapText="1"/>
    </xf>
    <xf numFmtId="0" fontId="0" fillId="12" borderId="37" xfId="0" applyFill="1" applyBorder="1" applyAlignment="1">
      <alignment horizontal="center" vertical="center" wrapText="1"/>
    </xf>
    <xf numFmtId="0" fontId="0" fillId="12" borderId="38" xfId="0" applyFill="1" applyBorder="1" applyAlignment="1">
      <alignment horizontal="center" vertical="center" wrapText="1"/>
    </xf>
    <xf numFmtId="1" fontId="12" fillId="10" borderId="5" xfId="0" applyNumberFormat="1" applyFont="1" applyFill="1" applyBorder="1" applyAlignment="1">
      <alignment horizontal="center" vertical="center" wrapText="1"/>
    </xf>
    <xf numFmtId="1" fontId="12" fillId="10" borderId="6" xfId="0" applyNumberFormat="1" applyFont="1" applyFill="1" applyBorder="1" applyAlignment="1">
      <alignment horizontal="center" vertical="center" wrapText="1"/>
    </xf>
    <xf numFmtId="1" fontId="12" fillId="10" borderId="7" xfId="0" applyNumberFormat="1" applyFont="1" applyFill="1" applyBorder="1" applyAlignment="1">
      <alignment horizontal="center" vertical="center" wrapText="1"/>
    </xf>
    <xf numFmtId="167" fontId="15" fillId="10" borderId="34" xfId="0" applyNumberFormat="1" applyFont="1" applyFill="1" applyBorder="1" applyAlignment="1">
      <alignment horizontal="center" vertical="center" wrapText="1"/>
    </xf>
    <xf numFmtId="167" fontId="15" fillId="10" borderId="31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wrapText="1"/>
    </xf>
    <xf numFmtId="0" fontId="14" fillId="2" borderId="21" xfId="0" applyFont="1" applyFill="1" applyBorder="1" applyAlignment="1">
      <alignment horizontal="center" wrapText="1"/>
    </xf>
    <xf numFmtId="0" fontId="7" fillId="13" borderId="39" xfId="0" applyFont="1" applyFill="1" applyBorder="1" applyAlignment="1">
      <alignment horizontal="center" wrapText="1"/>
    </xf>
    <xf numFmtId="0" fontId="7" fillId="13" borderId="40" xfId="0" applyFont="1" applyFill="1" applyBorder="1" applyAlignment="1">
      <alignment horizontal="center" wrapText="1"/>
    </xf>
    <xf numFmtId="0" fontId="7" fillId="13" borderId="41" xfId="0" applyFont="1" applyFill="1" applyBorder="1" applyAlignment="1">
      <alignment horizontal="center" wrapText="1"/>
    </xf>
    <xf numFmtId="0" fontId="15" fillId="2" borderId="32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2" fontId="0" fillId="0" borderId="39" xfId="0" applyNumberFormat="1" applyFill="1" applyBorder="1" applyAlignment="1">
      <alignment horizontal="center" wrapText="1"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0" fontId="10" fillId="2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2" fontId="12" fillId="2" borderId="42" xfId="0" applyNumberFormat="1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5" fillId="12" borderId="39" xfId="0" applyFont="1" applyFill="1" applyBorder="1" applyAlignment="1">
      <alignment horizontal="center" vertical="center" wrapText="1"/>
    </xf>
    <xf numFmtId="0" fontId="15" fillId="12" borderId="40" xfId="0" applyFont="1" applyFill="1" applyBorder="1" applyAlignment="1">
      <alignment horizontal="center" vertical="center" wrapText="1"/>
    </xf>
    <xf numFmtId="0" fontId="15" fillId="12" borderId="41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wrapText="1"/>
    </xf>
    <xf numFmtId="0" fontId="17" fillId="2" borderId="9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wrapText="1"/>
    </xf>
    <xf numFmtId="0" fontId="12" fillId="2" borderId="39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2" fontId="10" fillId="2" borderId="42" xfId="0" applyNumberFormat="1" applyFont="1" applyFill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10" fillId="2" borderId="39" xfId="0" applyFont="1" applyFill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 patternType="darkUp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185"/>
  <sheetViews>
    <sheetView tabSelected="1" zoomScale="50" zoomScaleNormal="50" workbookViewId="0" topLeftCell="A1">
      <selection activeCell="G4" sqref="G4"/>
    </sheetView>
  </sheetViews>
  <sheetFormatPr defaultColWidth="9.140625" defaultRowHeight="12.75"/>
  <cols>
    <col min="1" max="1" width="37.7109375" style="2" customWidth="1"/>
    <col min="2" max="2" width="23.140625" style="2" customWidth="1"/>
    <col min="3" max="3" width="25.140625" style="5" customWidth="1"/>
    <col min="4" max="6" width="22.00390625" style="5" customWidth="1"/>
    <col min="7" max="8" width="20.8515625" style="5" customWidth="1"/>
    <col min="9" max="11" width="18.57421875" style="5" customWidth="1"/>
    <col min="12" max="12" width="18.57421875" style="2" customWidth="1"/>
    <col min="13" max="17" width="20.00390625" style="5" customWidth="1"/>
    <col min="18" max="20" width="13.8515625" style="5" customWidth="1"/>
    <col min="21" max="21" width="26.28125" style="5" customWidth="1"/>
    <col min="22" max="22" width="12.57421875" style="2" customWidth="1"/>
    <col min="23" max="30" width="4.421875" style="5" customWidth="1"/>
    <col min="31" max="31" width="9.140625" style="5" customWidth="1"/>
    <col min="32" max="16384" width="9.140625" style="2" customWidth="1"/>
  </cols>
  <sheetData>
    <row r="1" spans="1:31" ht="24.75" customHeight="1" thickBot="1">
      <c r="A1" s="251" t="s">
        <v>65</v>
      </c>
      <c r="B1" s="252"/>
      <c r="C1" s="252"/>
      <c r="D1" s="252"/>
      <c r="E1" s="252"/>
      <c r="F1" s="253"/>
      <c r="M1" s="2"/>
      <c r="N1" s="2"/>
      <c r="O1" s="2"/>
      <c r="P1" s="2"/>
      <c r="Q1" s="2"/>
      <c r="R1" s="2"/>
      <c r="S1" s="2"/>
      <c r="T1" s="2"/>
      <c r="U1" s="2"/>
      <c r="W1" s="2"/>
      <c r="X1" s="2"/>
      <c r="Y1" s="2"/>
      <c r="Z1" s="2"/>
      <c r="AA1" s="2"/>
      <c r="AB1" s="2"/>
      <c r="AC1" s="2"/>
      <c r="AD1" s="2"/>
      <c r="AE1" s="2"/>
    </row>
    <row r="2" spans="1:31" ht="54" customHeight="1">
      <c r="A2" s="169" t="s">
        <v>32</v>
      </c>
      <c r="B2" s="244">
        <v>22</v>
      </c>
      <c r="C2" s="246"/>
      <c r="D2" s="246"/>
      <c r="E2" s="246"/>
      <c r="F2" s="247"/>
      <c r="H2" s="293" t="s">
        <v>68</v>
      </c>
      <c r="I2" s="293" t="s">
        <v>69</v>
      </c>
      <c r="M2" s="2"/>
      <c r="N2" s="2"/>
      <c r="O2" s="2"/>
      <c r="P2" s="2"/>
      <c r="Q2" s="2"/>
      <c r="R2" s="2"/>
      <c r="S2" s="2"/>
      <c r="T2" s="2"/>
      <c r="U2" s="2"/>
      <c r="W2" s="2"/>
      <c r="X2" s="2"/>
      <c r="Y2" s="2"/>
      <c r="Z2" s="2"/>
      <c r="AA2" s="2"/>
      <c r="AB2" s="2"/>
      <c r="AC2" s="2"/>
      <c r="AD2" s="2"/>
      <c r="AE2" s="2"/>
    </row>
    <row r="3" spans="1:31" ht="36" customHeight="1" thickBot="1">
      <c r="A3" s="170" t="s">
        <v>50</v>
      </c>
      <c r="B3" s="245">
        <v>20000</v>
      </c>
      <c r="C3" s="246"/>
      <c r="D3" s="246"/>
      <c r="E3" s="246"/>
      <c r="F3" s="247"/>
      <c r="H3" s="294" t="s">
        <v>70</v>
      </c>
      <c r="M3" s="2"/>
      <c r="N3" s="2"/>
      <c r="O3" s="2"/>
      <c r="P3" s="2"/>
      <c r="Q3" s="2"/>
      <c r="R3" s="2"/>
      <c r="S3" s="2"/>
      <c r="T3" s="2"/>
      <c r="U3" s="2"/>
      <c r="W3" s="2"/>
      <c r="X3" s="2"/>
      <c r="Y3" s="2"/>
      <c r="Z3" s="2"/>
      <c r="AA3" s="2"/>
      <c r="AB3" s="2"/>
      <c r="AC3" s="2"/>
      <c r="AD3" s="2"/>
      <c r="AE3" s="2"/>
    </row>
    <row r="4" spans="1:11" ht="34.5" customHeight="1">
      <c r="A4" s="169" t="s">
        <v>46</v>
      </c>
      <c r="B4" s="224" t="s">
        <v>39</v>
      </c>
      <c r="C4" s="224" t="s">
        <v>40</v>
      </c>
      <c r="D4" s="224" t="s">
        <v>41</v>
      </c>
      <c r="E4" s="224" t="s">
        <v>42</v>
      </c>
      <c r="F4" s="225" t="s">
        <v>43</v>
      </c>
      <c r="H4" s="294" t="s">
        <v>71</v>
      </c>
      <c r="I4" s="73"/>
      <c r="J4" s="73"/>
      <c r="K4" s="73"/>
    </row>
    <row r="5" spans="1:11" ht="28.5" customHeight="1" thickBot="1">
      <c r="A5" s="170" t="s">
        <v>47</v>
      </c>
      <c r="B5" s="223">
        <v>0</v>
      </c>
      <c r="C5" s="223">
        <v>2</v>
      </c>
      <c r="D5" s="223">
        <v>4</v>
      </c>
      <c r="E5" s="223">
        <v>4</v>
      </c>
      <c r="F5" s="222">
        <v>2</v>
      </c>
      <c r="H5" s="73"/>
      <c r="I5" s="73"/>
      <c r="J5" s="73"/>
      <c r="K5" s="73"/>
    </row>
    <row r="6" spans="2:11" ht="21" customHeight="1" hidden="1" thickBot="1">
      <c r="B6" s="79" t="s">
        <v>33</v>
      </c>
      <c r="C6" s="80">
        <f>B5*8</f>
        <v>0</v>
      </c>
      <c r="D6" s="80">
        <f>C5*8</f>
        <v>16</v>
      </c>
      <c r="E6" s="80">
        <f>D5*8</f>
        <v>32</v>
      </c>
      <c r="F6" s="80">
        <f>E5*8</f>
        <v>32</v>
      </c>
      <c r="G6" s="81">
        <f>F5*8</f>
        <v>16</v>
      </c>
      <c r="H6" s="73"/>
      <c r="I6" s="73"/>
      <c r="J6" s="73"/>
      <c r="K6" s="73"/>
    </row>
    <row r="7" spans="23:29" ht="9.75" customHeight="1" thickBot="1">
      <c r="W7" s="13"/>
      <c r="X7" s="13"/>
      <c r="Y7" s="13"/>
      <c r="Z7" s="13"/>
      <c r="AA7" s="13"/>
      <c r="AB7" s="13"/>
      <c r="AC7" s="13"/>
    </row>
    <row r="8" spans="23:29" ht="18.75" customHeight="1" hidden="1" thickBot="1">
      <c r="W8" s="13"/>
      <c r="X8" s="13"/>
      <c r="Y8" s="13"/>
      <c r="Z8" s="13"/>
      <c r="AA8" s="13"/>
      <c r="AB8" s="13"/>
      <c r="AC8" s="13"/>
    </row>
    <row r="9" spans="1:29" ht="30" customHeight="1" thickBot="1">
      <c r="A9" s="251" t="s">
        <v>67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26"/>
      <c r="N9" s="226"/>
      <c r="O9" s="226"/>
      <c r="P9" s="226"/>
      <c r="Q9" s="227"/>
      <c r="W9" s="13"/>
      <c r="X9" s="13"/>
      <c r="Y9" s="13"/>
      <c r="Z9" s="13"/>
      <c r="AA9" s="13"/>
      <c r="AB9" s="13"/>
      <c r="AC9" s="13"/>
    </row>
    <row r="10" spans="1:29" ht="37.5" customHeight="1" thickBot="1">
      <c r="A10" s="274" t="s">
        <v>66</v>
      </c>
      <c r="B10" s="272" t="s">
        <v>57</v>
      </c>
      <c r="C10" s="248" t="s">
        <v>52</v>
      </c>
      <c r="D10" s="249"/>
      <c r="E10" s="249"/>
      <c r="F10" s="249"/>
      <c r="G10" s="250"/>
      <c r="H10" s="248" t="s">
        <v>53</v>
      </c>
      <c r="I10" s="249"/>
      <c r="J10" s="249"/>
      <c r="K10" s="249"/>
      <c r="L10" s="250"/>
      <c r="M10" s="248" t="s">
        <v>54</v>
      </c>
      <c r="N10" s="249"/>
      <c r="O10" s="249"/>
      <c r="P10" s="249"/>
      <c r="Q10" s="250"/>
      <c r="V10" s="23"/>
      <c r="W10" s="13"/>
      <c r="X10" s="13"/>
      <c r="Y10" s="13"/>
      <c r="Z10" s="13"/>
      <c r="AA10" s="13"/>
      <c r="AB10" s="13"/>
      <c r="AC10" s="8"/>
    </row>
    <row r="11" spans="1:31" s="91" customFormat="1" ht="31.5" customHeight="1">
      <c r="A11" s="275"/>
      <c r="B11" s="273"/>
      <c r="C11" s="173" t="s">
        <v>39</v>
      </c>
      <c r="D11" s="174" t="s">
        <v>40</v>
      </c>
      <c r="E11" s="174" t="s">
        <v>41</v>
      </c>
      <c r="F11" s="174" t="s">
        <v>42</v>
      </c>
      <c r="G11" s="175" t="s">
        <v>43</v>
      </c>
      <c r="H11" s="176" t="s">
        <v>39</v>
      </c>
      <c r="I11" s="177" t="s">
        <v>40</v>
      </c>
      <c r="J11" s="177" t="s">
        <v>41</v>
      </c>
      <c r="K11" s="177" t="s">
        <v>42</v>
      </c>
      <c r="L11" s="178" t="s">
        <v>43</v>
      </c>
      <c r="M11" s="179" t="s">
        <v>39</v>
      </c>
      <c r="N11" s="180" t="s">
        <v>40</v>
      </c>
      <c r="O11" s="180" t="s">
        <v>41</v>
      </c>
      <c r="P11" s="180" t="s">
        <v>42</v>
      </c>
      <c r="Q11" s="181" t="s">
        <v>43</v>
      </c>
      <c r="R11" s="90"/>
      <c r="S11" s="90"/>
      <c r="T11" s="90"/>
      <c r="U11" s="90"/>
      <c r="V11" s="73"/>
      <c r="W11" s="90"/>
      <c r="X11" s="90"/>
      <c r="Y11" s="90"/>
      <c r="Z11" s="90"/>
      <c r="AA11" s="90"/>
      <c r="AB11" s="90"/>
      <c r="AC11" s="90"/>
      <c r="AD11" s="90"/>
      <c r="AE11" s="90"/>
    </row>
    <row r="12" spans="1:31" s="91" customFormat="1" ht="21" customHeight="1">
      <c r="A12" s="171" t="s">
        <v>3</v>
      </c>
      <c r="B12" s="172">
        <v>40</v>
      </c>
      <c r="C12" s="182">
        <v>1.8181818181818181</v>
      </c>
      <c r="D12" s="183">
        <v>0</v>
      </c>
      <c r="E12" s="183">
        <v>0</v>
      </c>
      <c r="F12" s="183">
        <v>0</v>
      </c>
      <c r="G12" s="184">
        <v>0</v>
      </c>
      <c r="H12" s="185">
        <v>0</v>
      </c>
      <c r="I12" s="186">
        <v>0</v>
      </c>
      <c r="J12" s="186">
        <v>0</v>
      </c>
      <c r="K12" s="186">
        <v>0</v>
      </c>
      <c r="L12" s="187">
        <v>0</v>
      </c>
      <c r="M12" s="188">
        <v>0</v>
      </c>
      <c r="N12" s="189">
        <v>0</v>
      </c>
      <c r="O12" s="189">
        <v>0</v>
      </c>
      <c r="P12" s="189">
        <v>0</v>
      </c>
      <c r="Q12" s="190">
        <v>0</v>
      </c>
      <c r="R12" s="90"/>
      <c r="S12" s="90"/>
      <c r="T12" s="90"/>
      <c r="U12" s="90"/>
      <c r="V12" s="101"/>
      <c r="W12" s="90"/>
      <c r="X12" s="90"/>
      <c r="Y12" s="90"/>
      <c r="Z12" s="90"/>
      <c r="AA12" s="90"/>
      <c r="AB12" s="90"/>
      <c r="AC12" s="90"/>
      <c r="AD12" s="90"/>
      <c r="AE12" s="90"/>
    </row>
    <row r="13" spans="1:31" s="91" customFormat="1" ht="21" customHeight="1">
      <c r="A13" s="171" t="s">
        <v>4</v>
      </c>
      <c r="B13" s="172">
        <v>8</v>
      </c>
      <c r="C13" s="191">
        <v>0</v>
      </c>
      <c r="D13" s="183">
        <v>0</v>
      </c>
      <c r="E13" s="183">
        <v>0</v>
      </c>
      <c r="F13" s="183">
        <v>4.202020202020202</v>
      </c>
      <c r="G13" s="184">
        <v>0.8484848484848477</v>
      </c>
      <c r="H13" s="191">
        <v>0</v>
      </c>
      <c r="I13" s="186">
        <v>0</v>
      </c>
      <c r="J13" s="186">
        <v>0</v>
      </c>
      <c r="K13" s="186">
        <v>0</v>
      </c>
      <c r="L13" s="187">
        <v>0</v>
      </c>
      <c r="M13" s="191">
        <v>0</v>
      </c>
      <c r="N13" s="189">
        <v>0</v>
      </c>
      <c r="O13" s="189">
        <v>0</v>
      </c>
      <c r="P13" s="189">
        <v>0</v>
      </c>
      <c r="Q13" s="190">
        <v>0</v>
      </c>
      <c r="R13" s="90"/>
      <c r="S13" s="90"/>
      <c r="T13" s="90"/>
      <c r="U13" s="90"/>
      <c r="V13" s="101"/>
      <c r="W13" s="90"/>
      <c r="X13" s="90"/>
      <c r="Y13" s="90"/>
      <c r="Z13" s="90"/>
      <c r="AA13" s="90"/>
      <c r="AB13" s="90"/>
      <c r="AC13" s="90"/>
      <c r="AD13" s="90"/>
      <c r="AE13" s="90"/>
    </row>
    <row r="14" spans="1:31" s="91" customFormat="1" ht="21" customHeight="1">
      <c r="A14" s="171" t="s">
        <v>5</v>
      </c>
      <c r="B14" s="172">
        <v>8</v>
      </c>
      <c r="C14" s="191">
        <v>0</v>
      </c>
      <c r="D14" s="183">
        <v>0</v>
      </c>
      <c r="E14" s="183">
        <v>0</v>
      </c>
      <c r="F14" s="183">
        <v>5.05050505050505</v>
      </c>
      <c r="G14" s="184">
        <v>0</v>
      </c>
      <c r="H14" s="191">
        <v>0</v>
      </c>
      <c r="I14" s="186">
        <v>0</v>
      </c>
      <c r="J14" s="186">
        <v>0</v>
      </c>
      <c r="K14" s="186">
        <v>0</v>
      </c>
      <c r="L14" s="187">
        <v>0</v>
      </c>
      <c r="M14" s="191">
        <v>0</v>
      </c>
      <c r="N14" s="189">
        <v>0</v>
      </c>
      <c r="O14" s="189">
        <v>0</v>
      </c>
      <c r="P14" s="189">
        <v>0</v>
      </c>
      <c r="Q14" s="190">
        <v>0</v>
      </c>
      <c r="R14" s="90"/>
      <c r="S14" s="90"/>
      <c r="T14" s="90"/>
      <c r="U14" s="90"/>
      <c r="V14" s="101"/>
      <c r="W14" s="90"/>
      <c r="X14" s="90"/>
      <c r="Y14" s="90"/>
      <c r="Z14" s="90"/>
      <c r="AA14" s="90"/>
      <c r="AB14" s="90"/>
      <c r="AC14" s="90"/>
      <c r="AD14" s="90"/>
      <c r="AE14" s="90"/>
    </row>
    <row r="15" spans="1:31" s="91" customFormat="1" ht="21" customHeight="1">
      <c r="A15" s="171" t="s">
        <v>6</v>
      </c>
      <c r="B15" s="172">
        <v>8</v>
      </c>
      <c r="C15" s="191">
        <v>0</v>
      </c>
      <c r="D15" s="183">
        <v>0</v>
      </c>
      <c r="E15" s="183">
        <v>0</v>
      </c>
      <c r="F15" s="183">
        <v>5.05050505050505</v>
      </c>
      <c r="G15" s="184">
        <v>0</v>
      </c>
      <c r="H15" s="191">
        <v>0</v>
      </c>
      <c r="I15" s="186">
        <v>0</v>
      </c>
      <c r="J15" s="186">
        <v>0</v>
      </c>
      <c r="K15" s="186">
        <v>0</v>
      </c>
      <c r="L15" s="187">
        <v>0</v>
      </c>
      <c r="M15" s="191">
        <v>0</v>
      </c>
      <c r="N15" s="189">
        <v>0</v>
      </c>
      <c r="O15" s="189">
        <v>0</v>
      </c>
      <c r="P15" s="189">
        <v>0</v>
      </c>
      <c r="Q15" s="190">
        <v>0</v>
      </c>
      <c r="R15" s="90"/>
      <c r="S15" s="90"/>
      <c r="T15" s="90"/>
      <c r="U15" s="90"/>
      <c r="V15" s="101"/>
      <c r="W15" s="90"/>
      <c r="X15" s="90"/>
      <c r="Y15" s="90"/>
      <c r="Z15" s="90"/>
      <c r="AA15" s="90"/>
      <c r="AB15" s="90"/>
      <c r="AC15" s="90"/>
      <c r="AD15" s="90"/>
      <c r="AE15" s="90"/>
    </row>
    <row r="16" spans="1:31" s="91" customFormat="1" ht="21" customHeight="1">
      <c r="A16" s="171" t="s">
        <v>7</v>
      </c>
      <c r="B16" s="172">
        <v>8</v>
      </c>
      <c r="C16" s="182">
        <v>1.2626262626262623</v>
      </c>
      <c r="D16" s="183">
        <v>0</v>
      </c>
      <c r="E16" s="183">
        <v>0</v>
      </c>
      <c r="F16" s="183">
        <v>0</v>
      </c>
      <c r="G16" s="184">
        <v>0</v>
      </c>
      <c r="H16" s="185">
        <v>0</v>
      </c>
      <c r="I16" s="186">
        <v>0</v>
      </c>
      <c r="J16" s="186">
        <v>0</v>
      </c>
      <c r="K16" s="186">
        <v>0</v>
      </c>
      <c r="L16" s="187">
        <v>0</v>
      </c>
      <c r="M16" s="188">
        <v>0</v>
      </c>
      <c r="N16" s="189">
        <v>0</v>
      </c>
      <c r="O16" s="189">
        <v>0</v>
      </c>
      <c r="P16" s="189">
        <v>0</v>
      </c>
      <c r="Q16" s="190">
        <v>0</v>
      </c>
      <c r="R16" s="90"/>
      <c r="S16" s="90"/>
      <c r="T16" s="90"/>
      <c r="U16" s="90"/>
      <c r="V16" s="101"/>
      <c r="W16" s="90"/>
      <c r="X16" s="90"/>
      <c r="Y16" s="90"/>
      <c r="Z16" s="90"/>
      <c r="AA16" s="90"/>
      <c r="AB16" s="90"/>
      <c r="AC16" s="90"/>
      <c r="AD16" s="90"/>
      <c r="AE16" s="90"/>
    </row>
    <row r="17" spans="1:31" s="91" customFormat="1" ht="21" customHeight="1">
      <c r="A17" s="171" t="s">
        <v>8</v>
      </c>
      <c r="B17" s="172">
        <v>24</v>
      </c>
      <c r="C17" s="191">
        <v>0</v>
      </c>
      <c r="D17" s="192">
        <v>0</v>
      </c>
      <c r="E17" s="192">
        <v>0</v>
      </c>
      <c r="F17" s="192">
        <v>0</v>
      </c>
      <c r="G17" s="184">
        <v>15.151515151515152</v>
      </c>
      <c r="H17" s="191">
        <v>0</v>
      </c>
      <c r="I17" s="192">
        <v>0</v>
      </c>
      <c r="J17" s="192">
        <v>0</v>
      </c>
      <c r="K17" s="192">
        <v>0</v>
      </c>
      <c r="L17" s="187">
        <v>0</v>
      </c>
      <c r="M17" s="191">
        <v>0</v>
      </c>
      <c r="N17" s="192">
        <v>0</v>
      </c>
      <c r="O17" s="192">
        <v>0</v>
      </c>
      <c r="P17" s="192">
        <v>0</v>
      </c>
      <c r="Q17" s="190">
        <v>0</v>
      </c>
      <c r="R17" s="90"/>
      <c r="S17" s="90"/>
      <c r="T17" s="90"/>
      <c r="U17" s="90"/>
      <c r="V17" s="101"/>
      <c r="W17" s="90"/>
      <c r="X17" s="90"/>
      <c r="Y17" s="90"/>
      <c r="Z17" s="90"/>
      <c r="AA17" s="90"/>
      <c r="AB17" s="90"/>
      <c r="AC17" s="90"/>
      <c r="AD17" s="90"/>
      <c r="AE17" s="90"/>
    </row>
    <row r="18" spans="1:31" s="91" customFormat="1" ht="21" customHeight="1">
      <c r="A18" s="171" t="s">
        <v>9</v>
      </c>
      <c r="B18" s="172">
        <v>7</v>
      </c>
      <c r="C18" s="191">
        <v>0</v>
      </c>
      <c r="D18" s="192">
        <v>0</v>
      </c>
      <c r="E18" s="183">
        <v>5.05050505050505</v>
      </c>
      <c r="F18" s="183">
        <v>0</v>
      </c>
      <c r="G18" s="184">
        <v>0</v>
      </c>
      <c r="H18" s="191">
        <v>0</v>
      </c>
      <c r="I18" s="192">
        <v>0</v>
      </c>
      <c r="J18" s="186">
        <v>0</v>
      </c>
      <c r="K18" s="186">
        <v>0</v>
      </c>
      <c r="L18" s="187">
        <v>0</v>
      </c>
      <c r="M18" s="191">
        <v>0</v>
      </c>
      <c r="N18" s="192">
        <v>0</v>
      </c>
      <c r="O18" s="189">
        <v>0</v>
      </c>
      <c r="P18" s="189">
        <v>0</v>
      </c>
      <c r="Q18" s="190">
        <v>0</v>
      </c>
      <c r="R18" s="90"/>
      <c r="S18" s="90"/>
      <c r="T18" s="90"/>
      <c r="U18" s="90"/>
      <c r="V18" s="101"/>
      <c r="W18" s="90"/>
      <c r="X18" s="90"/>
      <c r="Y18" s="90"/>
      <c r="Z18" s="90"/>
      <c r="AA18" s="90"/>
      <c r="AB18" s="90"/>
      <c r="AC18" s="90"/>
      <c r="AD18" s="90"/>
      <c r="AE18" s="90"/>
    </row>
    <row r="19" spans="1:31" s="91" customFormat="1" ht="21" customHeight="1">
      <c r="A19" s="171" t="s">
        <v>23</v>
      </c>
      <c r="B19" s="172">
        <v>8</v>
      </c>
      <c r="C19" s="191">
        <v>0</v>
      </c>
      <c r="D19" s="183">
        <v>0</v>
      </c>
      <c r="E19" s="183">
        <v>3.515151515151516</v>
      </c>
      <c r="F19" s="183">
        <v>2.545454545454545</v>
      </c>
      <c r="G19" s="184">
        <v>0</v>
      </c>
      <c r="H19" s="191">
        <v>0</v>
      </c>
      <c r="I19" s="186">
        <v>0</v>
      </c>
      <c r="J19" s="186">
        <v>2.5565487227208195E-16</v>
      </c>
      <c r="K19" s="186">
        <v>0</v>
      </c>
      <c r="L19" s="187">
        <v>0</v>
      </c>
      <c r="M19" s="191">
        <v>0</v>
      </c>
      <c r="N19" s="189">
        <v>0</v>
      </c>
      <c r="O19" s="189">
        <v>0</v>
      </c>
      <c r="P19" s="189">
        <v>0</v>
      </c>
      <c r="Q19" s="190">
        <v>0</v>
      </c>
      <c r="R19" s="90"/>
      <c r="S19" s="90"/>
      <c r="T19" s="90"/>
      <c r="U19" s="90"/>
      <c r="V19" s="101"/>
      <c r="W19" s="90"/>
      <c r="X19" s="90"/>
      <c r="Y19" s="90"/>
      <c r="Z19" s="90"/>
      <c r="AA19" s="90"/>
      <c r="AB19" s="90"/>
      <c r="AC19" s="90"/>
      <c r="AD19" s="90"/>
      <c r="AE19" s="90"/>
    </row>
    <row r="20" spans="1:31" s="91" customFormat="1" ht="21" customHeight="1">
      <c r="A20" s="171" t="s">
        <v>24</v>
      </c>
      <c r="B20" s="172">
        <v>8</v>
      </c>
      <c r="C20" s="193">
        <v>0</v>
      </c>
      <c r="D20" s="194">
        <v>0</v>
      </c>
      <c r="E20" s="194">
        <v>3.0303030303030303</v>
      </c>
      <c r="F20" s="194">
        <v>0</v>
      </c>
      <c r="G20" s="195">
        <v>0</v>
      </c>
      <c r="H20" s="193">
        <v>0</v>
      </c>
      <c r="I20" s="196">
        <v>0</v>
      </c>
      <c r="J20" s="196">
        <v>0</v>
      </c>
      <c r="K20" s="196">
        <v>0</v>
      </c>
      <c r="L20" s="197">
        <v>0</v>
      </c>
      <c r="M20" s="193">
        <v>0</v>
      </c>
      <c r="N20" s="198">
        <v>0</v>
      </c>
      <c r="O20" s="198">
        <v>0</v>
      </c>
      <c r="P20" s="198">
        <v>0</v>
      </c>
      <c r="Q20" s="199">
        <v>0</v>
      </c>
      <c r="R20" s="90"/>
      <c r="S20" s="90"/>
      <c r="T20" s="90"/>
      <c r="U20" s="90"/>
      <c r="V20" s="101"/>
      <c r="W20" s="90"/>
      <c r="X20" s="90"/>
      <c r="Y20" s="90"/>
      <c r="Z20" s="90"/>
      <c r="AA20" s="90"/>
      <c r="AB20" s="90"/>
      <c r="AC20" s="90"/>
      <c r="AD20" s="90"/>
      <c r="AE20" s="90"/>
    </row>
    <row r="21" spans="1:31" s="91" customFormat="1" ht="21" customHeight="1">
      <c r="A21" s="171" t="s">
        <v>10</v>
      </c>
      <c r="B21" s="172">
        <v>16</v>
      </c>
      <c r="C21" s="191">
        <v>0</v>
      </c>
      <c r="D21" s="183">
        <v>3.8383838383838365</v>
      </c>
      <c r="E21" s="183">
        <v>3.737373737373739</v>
      </c>
      <c r="F21" s="183">
        <v>0</v>
      </c>
      <c r="G21" s="184">
        <v>0</v>
      </c>
      <c r="H21" s="191">
        <v>0</v>
      </c>
      <c r="I21" s="186">
        <v>0</v>
      </c>
      <c r="J21" s="186">
        <v>0</v>
      </c>
      <c r="K21" s="186">
        <v>0</v>
      </c>
      <c r="L21" s="187">
        <v>0</v>
      </c>
      <c r="M21" s="191">
        <v>0</v>
      </c>
      <c r="N21" s="189">
        <v>0</v>
      </c>
      <c r="O21" s="189">
        <v>0</v>
      </c>
      <c r="P21" s="189">
        <v>0</v>
      </c>
      <c r="Q21" s="190">
        <v>0</v>
      </c>
      <c r="R21" s="90"/>
      <c r="S21" s="90"/>
      <c r="T21" s="90"/>
      <c r="U21" s="90"/>
      <c r="V21" s="101"/>
      <c r="W21" s="90"/>
      <c r="X21" s="90"/>
      <c r="Y21" s="90"/>
      <c r="Z21" s="90"/>
      <c r="AA21" s="90"/>
      <c r="AB21" s="90"/>
      <c r="AC21" s="90"/>
      <c r="AD21" s="90"/>
      <c r="AE21" s="90"/>
    </row>
    <row r="22" spans="1:31" s="91" customFormat="1" ht="21" customHeight="1">
      <c r="A22" s="171" t="s">
        <v>11</v>
      </c>
      <c r="B22" s="172">
        <v>40</v>
      </c>
      <c r="C22" s="191">
        <v>0</v>
      </c>
      <c r="D22" s="192">
        <v>0</v>
      </c>
      <c r="E22" s="183">
        <v>15.151515151515152</v>
      </c>
      <c r="F22" s="183">
        <v>0</v>
      </c>
      <c r="G22" s="184">
        <v>0</v>
      </c>
      <c r="H22" s="191">
        <v>0</v>
      </c>
      <c r="I22" s="192">
        <v>0</v>
      </c>
      <c r="J22" s="186">
        <v>0</v>
      </c>
      <c r="K22" s="186">
        <v>0</v>
      </c>
      <c r="L22" s="187">
        <v>0</v>
      </c>
      <c r="M22" s="191">
        <v>0</v>
      </c>
      <c r="N22" s="192">
        <v>0</v>
      </c>
      <c r="O22" s="189">
        <v>0</v>
      </c>
      <c r="P22" s="189">
        <v>0</v>
      </c>
      <c r="Q22" s="190">
        <v>0</v>
      </c>
      <c r="R22" s="90"/>
      <c r="S22" s="90"/>
      <c r="T22" s="90"/>
      <c r="U22" s="90"/>
      <c r="V22" s="101"/>
      <c r="W22" s="90"/>
      <c r="X22" s="90"/>
      <c r="Y22" s="90"/>
      <c r="Z22" s="90"/>
      <c r="AA22" s="90"/>
      <c r="AB22" s="90"/>
      <c r="AC22" s="90"/>
      <c r="AD22" s="90"/>
      <c r="AE22" s="90"/>
    </row>
    <row r="23" spans="1:31" s="91" customFormat="1" ht="21" customHeight="1">
      <c r="A23" s="171" t="s">
        <v>12</v>
      </c>
      <c r="B23" s="172">
        <v>24</v>
      </c>
      <c r="C23" s="182">
        <v>5.05050505050505</v>
      </c>
      <c r="D23" s="183">
        <v>0</v>
      </c>
      <c r="E23" s="183">
        <v>0</v>
      </c>
      <c r="F23" s="183">
        <v>0</v>
      </c>
      <c r="G23" s="184">
        <v>0</v>
      </c>
      <c r="H23" s="185">
        <v>0</v>
      </c>
      <c r="I23" s="186">
        <v>0</v>
      </c>
      <c r="J23" s="186">
        <v>0</v>
      </c>
      <c r="K23" s="186">
        <v>0</v>
      </c>
      <c r="L23" s="187">
        <v>0</v>
      </c>
      <c r="M23" s="188">
        <v>0</v>
      </c>
      <c r="N23" s="189">
        <v>0</v>
      </c>
      <c r="O23" s="189">
        <v>0</v>
      </c>
      <c r="P23" s="189">
        <v>0</v>
      </c>
      <c r="Q23" s="190">
        <v>0</v>
      </c>
      <c r="R23" s="90"/>
      <c r="S23" s="90"/>
      <c r="T23" s="90"/>
      <c r="U23" s="90"/>
      <c r="V23" s="101"/>
      <c r="W23" s="90"/>
      <c r="X23" s="90"/>
      <c r="Y23" s="90"/>
      <c r="Z23" s="90"/>
      <c r="AA23" s="90"/>
      <c r="AB23" s="90"/>
      <c r="AC23" s="90"/>
      <c r="AD23" s="90"/>
      <c r="AE23" s="90"/>
    </row>
    <row r="24" spans="1:31" s="91" customFormat="1" ht="21" customHeight="1">
      <c r="A24" s="171" t="s">
        <v>13</v>
      </c>
      <c r="B24" s="172">
        <v>16</v>
      </c>
      <c r="C24" s="182">
        <v>0.46464646464646453</v>
      </c>
      <c r="D24" s="183">
        <v>4.585858585858586</v>
      </c>
      <c r="E24" s="183">
        <v>0</v>
      </c>
      <c r="F24" s="183">
        <v>0</v>
      </c>
      <c r="G24" s="184">
        <v>0</v>
      </c>
      <c r="H24" s="185">
        <v>0</v>
      </c>
      <c r="I24" s="186">
        <v>0</v>
      </c>
      <c r="J24" s="186">
        <v>0</v>
      </c>
      <c r="K24" s="186">
        <v>0</v>
      </c>
      <c r="L24" s="187">
        <v>0</v>
      </c>
      <c r="M24" s="188">
        <v>0</v>
      </c>
      <c r="N24" s="189">
        <v>0</v>
      </c>
      <c r="O24" s="189">
        <v>0</v>
      </c>
      <c r="P24" s="189">
        <v>0</v>
      </c>
      <c r="Q24" s="190">
        <v>0</v>
      </c>
      <c r="R24" s="90"/>
      <c r="S24" s="90"/>
      <c r="T24" s="90"/>
      <c r="U24" s="90"/>
      <c r="V24" s="101"/>
      <c r="W24" s="90"/>
      <c r="X24" s="90"/>
      <c r="Y24" s="90"/>
      <c r="Z24" s="90"/>
      <c r="AA24" s="90"/>
      <c r="AB24" s="90"/>
      <c r="AC24" s="90"/>
      <c r="AD24" s="90"/>
      <c r="AE24" s="90"/>
    </row>
    <row r="25" spans="1:31" s="91" customFormat="1" ht="21" customHeight="1">
      <c r="A25" s="171" t="s">
        <v>14</v>
      </c>
      <c r="B25" s="172">
        <v>8</v>
      </c>
      <c r="C25" s="182">
        <v>2.0202020202020203</v>
      </c>
      <c r="D25" s="183">
        <v>0</v>
      </c>
      <c r="E25" s="183">
        <v>0</v>
      </c>
      <c r="F25" s="183">
        <v>0</v>
      </c>
      <c r="G25" s="184">
        <v>0</v>
      </c>
      <c r="H25" s="185">
        <v>0</v>
      </c>
      <c r="I25" s="186">
        <v>0</v>
      </c>
      <c r="J25" s="186">
        <v>0</v>
      </c>
      <c r="K25" s="186">
        <v>0</v>
      </c>
      <c r="L25" s="187">
        <v>0</v>
      </c>
      <c r="M25" s="188">
        <v>0</v>
      </c>
      <c r="N25" s="189">
        <v>0</v>
      </c>
      <c r="O25" s="189">
        <v>0</v>
      </c>
      <c r="P25" s="189">
        <v>0</v>
      </c>
      <c r="Q25" s="190">
        <v>0</v>
      </c>
      <c r="R25" s="90"/>
      <c r="S25" s="90"/>
      <c r="T25" s="90"/>
      <c r="U25" s="90"/>
      <c r="V25" s="101"/>
      <c r="W25" s="90"/>
      <c r="X25" s="90"/>
      <c r="Y25" s="90"/>
      <c r="Z25" s="90"/>
      <c r="AA25" s="90"/>
      <c r="AB25" s="90"/>
      <c r="AC25" s="90"/>
      <c r="AD25" s="90"/>
      <c r="AE25" s="90"/>
    </row>
    <row r="26" spans="1:31" s="91" customFormat="1" ht="21" customHeight="1">
      <c r="A26" s="171" t="s">
        <v>15</v>
      </c>
      <c r="B26" s="172">
        <v>16</v>
      </c>
      <c r="C26" s="191">
        <v>0</v>
      </c>
      <c r="D26" s="183">
        <v>3.0303030303030303</v>
      </c>
      <c r="E26" s="183">
        <v>0</v>
      </c>
      <c r="F26" s="183">
        <v>0</v>
      </c>
      <c r="G26" s="184">
        <v>0</v>
      </c>
      <c r="H26" s="191">
        <v>0</v>
      </c>
      <c r="I26" s="186">
        <v>0</v>
      </c>
      <c r="J26" s="186">
        <v>0</v>
      </c>
      <c r="K26" s="186">
        <v>0</v>
      </c>
      <c r="L26" s="187">
        <v>0</v>
      </c>
      <c r="M26" s="191">
        <v>0</v>
      </c>
      <c r="N26" s="189">
        <v>0</v>
      </c>
      <c r="O26" s="189">
        <v>0</v>
      </c>
      <c r="P26" s="189">
        <v>0</v>
      </c>
      <c r="Q26" s="190">
        <v>0</v>
      </c>
      <c r="R26" s="90"/>
      <c r="S26" s="90"/>
      <c r="T26" s="90"/>
      <c r="U26" s="90"/>
      <c r="V26" s="101"/>
      <c r="W26" s="90"/>
      <c r="X26" s="90"/>
      <c r="Y26" s="90"/>
      <c r="Z26" s="90"/>
      <c r="AA26" s="90"/>
      <c r="AB26" s="90"/>
      <c r="AC26" s="90"/>
      <c r="AD26" s="90"/>
      <c r="AE26" s="90"/>
    </row>
    <row r="27" spans="1:31" s="91" customFormat="1" ht="21" customHeight="1">
      <c r="A27" s="171" t="s">
        <v>16</v>
      </c>
      <c r="B27" s="172">
        <v>8</v>
      </c>
      <c r="C27" s="191">
        <v>0</v>
      </c>
      <c r="D27" s="192">
        <v>0</v>
      </c>
      <c r="E27" s="183">
        <v>1.5151515151515151</v>
      </c>
      <c r="F27" s="183">
        <v>0</v>
      </c>
      <c r="G27" s="184">
        <v>0</v>
      </c>
      <c r="H27" s="191">
        <v>0</v>
      </c>
      <c r="I27" s="192">
        <v>0</v>
      </c>
      <c r="J27" s="186">
        <v>0</v>
      </c>
      <c r="K27" s="186">
        <v>0</v>
      </c>
      <c r="L27" s="187">
        <v>0</v>
      </c>
      <c r="M27" s="191">
        <v>0</v>
      </c>
      <c r="N27" s="192">
        <v>0</v>
      </c>
      <c r="O27" s="189">
        <v>0</v>
      </c>
      <c r="P27" s="189">
        <v>0</v>
      </c>
      <c r="Q27" s="190">
        <v>0</v>
      </c>
      <c r="R27" s="90"/>
      <c r="S27" s="90"/>
      <c r="T27" s="90"/>
      <c r="U27" s="90"/>
      <c r="V27" s="101"/>
      <c r="W27" s="90"/>
      <c r="X27" s="90"/>
      <c r="Y27" s="90"/>
      <c r="Z27" s="90"/>
      <c r="AA27" s="90"/>
      <c r="AB27" s="90"/>
      <c r="AC27" s="90"/>
      <c r="AD27" s="90"/>
      <c r="AE27" s="90"/>
    </row>
    <row r="28" spans="1:31" s="91" customFormat="1" ht="21" customHeight="1">
      <c r="A28" s="171" t="s">
        <v>17</v>
      </c>
      <c r="B28" s="172">
        <v>8</v>
      </c>
      <c r="C28" s="191">
        <v>0</v>
      </c>
      <c r="D28" s="183">
        <v>4.545454545454546</v>
      </c>
      <c r="E28" s="183">
        <v>0</v>
      </c>
      <c r="F28" s="183">
        <v>0</v>
      </c>
      <c r="G28" s="184">
        <v>0</v>
      </c>
      <c r="H28" s="191">
        <v>0</v>
      </c>
      <c r="I28" s="186">
        <v>0</v>
      </c>
      <c r="J28" s="186">
        <v>0</v>
      </c>
      <c r="K28" s="186">
        <v>0</v>
      </c>
      <c r="L28" s="187">
        <v>0</v>
      </c>
      <c r="M28" s="191">
        <v>0</v>
      </c>
      <c r="N28" s="189">
        <v>0</v>
      </c>
      <c r="O28" s="189">
        <v>0</v>
      </c>
      <c r="P28" s="189">
        <v>0</v>
      </c>
      <c r="Q28" s="190">
        <v>0</v>
      </c>
      <c r="R28" s="90"/>
      <c r="S28" s="90"/>
      <c r="T28" s="90"/>
      <c r="U28" s="90"/>
      <c r="V28" s="101"/>
      <c r="W28" s="90"/>
      <c r="X28" s="90"/>
      <c r="Y28" s="90"/>
      <c r="Z28" s="90"/>
      <c r="AA28" s="90"/>
      <c r="AB28" s="90"/>
      <c r="AC28" s="90"/>
      <c r="AD28" s="90"/>
      <c r="AE28" s="90"/>
    </row>
    <row r="29" spans="1:31" s="91" customFormat="1" ht="21" customHeight="1" thickBot="1">
      <c r="A29" s="171" t="s">
        <v>18</v>
      </c>
      <c r="B29" s="172">
        <v>40</v>
      </c>
      <c r="C29" s="200">
        <v>0</v>
      </c>
      <c r="D29" s="201">
        <v>0</v>
      </c>
      <c r="E29" s="201">
        <v>0</v>
      </c>
      <c r="F29" s="202">
        <v>15.151515151515152</v>
      </c>
      <c r="G29" s="203">
        <v>0</v>
      </c>
      <c r="H29" s="200">
        <v>0</v>
      </c>
      <c r="I29" s="201">
        <v>0</v>
      </c>
      <c r="J29" s="201">
        <v>0</v>
      </c>
      <c r="K29" s="204">
        <v>0</v>
      </c>
      <c r="L29" s="205">
        <v>0</v>
      </c>
      <c r="M29" s="200">
        <v>0</v>
      </c>
      <c r="N29" s="201">
        <v>0</v>
      </c>
      <c r="O29" s="201">
        <v>0</v>
      </c>
      <c r="P29" s="206">
        <v>0</v>
      </c>
      <c r="Q29" s="207">
        <v>0</v>
      </c>
      <c r="R29" s="90"/>
      <c r="S29" s="90"/>
      <c r="T29" s="90"/>
      <c r="U29" s="90"/>
      <c r="V29" s="101"/>
      <c r="W29" s="90"/>
      <c r="X29" s="90"/>
      <c r="Y29" s="90"/>
      <c r="Z29" s="90"/>
      <c r="AA29" s="90"/>
      <c r="AB29" s="90"/>
      <c r="AC29" s="90"/>
      <c r="AD29" s="90"/>
      <c r="AE29" s="90"/>
    </row>
    <row r="30" spans="1:31" s="91" customFormat="1" ht="28.5" customHeight="1" thickBot="1">
      <c r="A30" s="260" t="s">
        <v>45</v>
      </c>
      <c r="B30" s="261"/>
      <c r="C30" s="208">
        <f aca="true" t="shared" si="0" ref="C30:Q30">SUM(C12:C29)</f>
        <v>10.616161616161616</v>
      </c>
      <c r="D30" s="209">
        <f t="shared" si="0"/>
        <v>16</v>
      </c>
      <c r="E30" s="209">
        <f t="shared" si="0"/>
        <v>32</v>
      </c>
      <c r="F30" s="209">
        <f t="shared" si="0"/>
        <v>32</v>
      </c>
      <c r="G30" s="210">
        <f t="shared" si="0"/>
        <v>16</v>
      </c>
      <c r="H30" s="211">
        <f t="shared" si="0"/>
        <v>0</v>
      </c>
      <c r="I30" s="212">
        <f t="shared" si="0"/>
        <v>0</v>
      </c>
      <c r="J30" s="212">
        <f t="shared" si="0"/>
        <v>2.5565487227208195E-16</v>
      </c>
      <c r="K30" s="212">
        <f t="shared" si="0"/>
        <v>0</v>
      </c>
      <c r="L30" s="213">
        <f t="shared" si="0"/>
        <v>0</v>
      </c>
      <c r="M30" s="214">
        <f t="shared" si="0"/>
        <v>0</v>
      </c>
      <c r="N30" s="215">
        <f t="shared" si="0"/>
        <v>0</v>
      </c>
      <c r="O30" s="215">
        <f t="shared" si="0"/>
        <v>0</v>
      </c>
      <c r="P30" s="215">
        <f t="shared" si="0"/>
        <v>0</v>
      </c>
      <c r="Q30" s="216">
        <f t="shared" si="0"/>
        <v>0</v>
      </c>
      <c r="R30" s="90"/>
      <c r="S30" s="90"/>
      <c r="T30" s="90"/>
      <c r="U30" s="90"/>
      <c r="V30" s="101"/>
      <c r="W30" s="90"/>
      <c r="X30" s="90"/>
      <c r="Y30" s="90"/>
      <c r="Z30" s="90"/>
      <c r="AA30" s="90"/>
      <c r="AB30" s="90"/>
      <c r="AC30" s="90"/>
      <c r="AD30" s="90"/>
      <c r="AE30" s="90"/>
    </row>
    <row r="31" spans="3:31" s="91" customFormat="1" ht="16.5" customHeight="1" thickBot="1">
      <c r="C31" s="90"/>
      <c r="D31" s="90"/>
      <c r="E31" s="90"/>
      <c r="F31" s="90"/>
      <c r="G31" s="90"/>
      <c r="H31" s="90"/>
      <c r="I31" s="90"/>
      <c r="J31" s="90"/>
      <c r="K31" s="90"/>
      <c r="M31" s="90"/>
      <c r="N31" s="90"/>
      <c r="O31" s="90"/>
      <c r="P31" s="90"/>
      <c r="Q31" s="90"/>
      <c r="R31" s="90"/>
      <c r="S31" s="90"/>
      <c r="T31" s="90"/>
      <c r="U31" s="90"/>
      <c r="W31" s="90"/>
      <c r="X31" s="90"/>
      <c r="Y31" s="90"/>
      <c r="Z31" s="90"/>
      <c r="AA31" s="90"/>
      <c r="AB31" s="90"/>
      <c r="AC31" s="90"/>
      <c r="AD31" s="90"/>
      <c r="AE31" s="90"/>
    </row>
    <row r="32" spans="1:31" s="91" customFormat="1" ht="33" customHeight="1" thickBot="1">
      <c r="A32" s="268" t="s">
        <v>64</v>
      </c>
      <c r="B32" s="269"/>
      <c r="C32" s="269"/>
      <c r="D32" s="269"/>
      <c r="E32" s="269"/>
      <c r="F32" s="269"/>
      <c r="G32" s="269"/>
      <c r="H32" s="269"/>
      <c r="I32" s="269"/>
      <c r="J32" s="269"/>
      <c r="K32" s="270"/>
      <c r="M32" s="90"/>
      <c r="N32" s="90"/>
      <c r="O32" s="90"/>
      <c r="P32" s="90"/>
      <c r="Q32" s="90"/>
      <c r="R32" s="90"/>
      <c r="S32" s="90"/>
      <c r="T32" s="90"/>
      <c r="U32" s="90"/>
      <c r="W32" s="90"/>
      <c r="X32" s="90"/>
      <c r="Y32" s="90"/>
      <c r="Z32" s="90"/>
      <c r="AA32" s="90"/>
      <c r="AB32" s="90"/>
      <c r="AC32" s="90"/>
      <c r="AD32" s="90"/>
      <c r="AE32" s="90"/>
    </row>
    <row r="33" spans="1:31" s="91" customFormat="1" ht="25.5" customHeight="1" thickBot="1">
      <c r="A33" s="276" t="s">
        <v>58</v>
      </c>
      <c r="B33" s="277"/>
      <c r="C33" s="262" t="s">
        <v>59</v>
      </c>
      <c r="D33" s="263"/>
      <c r="E33" s="263"/>
      <c r="F33" s="263"/>
      <c r="G33" s="263"/>
      <c r="H33" s="264"/>
      <c r="I33" s="265" t="s">
        <v>49</v>
      </c>
      <c r="J33" s="266"/>
      <c r="K33" s="267"/>
      <c r="M33" s="90"/>
      <c r="N33" s="90"/>
      <c r="O33" s="90"/>
      <c r="P33" s="90"/>
      <c r="Q33" s="90"/>
      <c r="R33" s="90"/>
      <c r="S33" s="90"/>
      <c r="T33" s="90"/>
      <c r="U33" s="90"/>
      <c r="W33" s="90"/>
      <c r="X33" s="90"/>
      <c r="Y33" s="90"/>
      <c r="Z33" s="90"/>
      <c r="AA33" s="90"/>
      <c r="AB33" s="90"/>
      <c r="AC33" s="90"/>
      <c r="AD33" s="90"/>
      <c r="AE33" s="90"/>
    </row>
    <row r="34" spans="1:31" s="91" customFormat="1" ht="25.5" customHeight="1" thickBot="1">
      <c r="A34" s="167" t="s">
        <v>55</v>
      </c>
      <c r="B34" s="242">
        <f>H78+H82+H86</f>
        <v>1595.7828282828284</v>
      </c>
      <c r="C34" s="233"/>
      <c r="D34" s="217" t="s">
        <v>39</v>
      </c>
      <c r="E34" s="218" t="s">
        <v>40</v>
      </c>
      <c r="F34" s="218" t="s">
        <v>41</v>
      </c>
      <c r="G34" s="218" t="s">
        <v>42</v>
      </c>
      <c r="H34" s="219" t="s">
        <v>43</v>
      </c>
      <c r="I34" s="217" t="s">
        <v>1</v>
      </c>
      <c r="J34" s="220" t="s">
        <v>2</v>
      </c>
      <c r="K34" s="221" t="s">
        <v>34</v>
      </c>
      <c r="M34" s="90"/>
      <c r="N34" s="90"/>
      <c r="O34" s="90"/>
      <c r="P34" s="90"/>
      <c r="Q34" s="90"/>
      <c r="R34" s="90"/>
      <c r="S34" s="90"/>
      <c r="T34" s="90"/>
      <c r="U34" s="90"/>
      <c r="W34" s="90"/>
      <c r="X34" s="90"/>
      <c r="Y34" s="90"/>
      <c r="Z34" s="90"/>
      <c r="AA34" s="90"/>
      <c r="AB34" s="90"/>
      <c r="AC34" s="90"/>
      <c r="AD34" s="90"/>
      <c r="AE34" s="90"/>
    </row>
    <row r="35" spans="1:31" s="91" customFormat="1" ht="30" customHeight="1" thickBot="1">
      <c r="A35" s="168" t="s">
        <v>56</v>
      </c>
      <c r="B35" s="243">
        <f>B34*B2</f>
        <v>35107.222222222226</v>
      </c>
      <c r="C35" s="232" t="s">
        <v>63</v>
      </c>
      <c r="D35" s="228">
        <f>C30+H30+M30</f>
        <v>10.616161616161616</v>
      </c>
      <c r="E35" s="229">
        <f>D30+I30+N30</f>
        <v>16</v>
      </c>
      <c r="F35" s="229">
        <f>E30+J30+O30</f>
        <v>32</v>
      </c>
      <c r="G35" s="229">
        <f>F30+K30+P30</f>
        <v>32</v>
      </c>
      <c r="H35" s="230">
        <f>G30+L30+Q30</f>
        <v>16</v>
      </c>
      <c r="I35" s="239">
        <f>SUM(C47:C64)</f>
        <v>106.61616161616163</v>
      </c>
      <c r="J35" s="240">
        <f>SUM(D47:D64)</f>
        <v>2.5565487227208195E-16</v>
      </c>
      <c r="K35" s="241">
        <f>SUM(E47:E64)</f>
        <v>0</v>
      </c>
      <c r="M35" s="90"/>
      <c r="N35" s="90"/>
      <c r="O35" s="90"/>
      <c r="P35" s="90"/>
      <c r="Q35" s="90"/>
      <c r="R35" s="90"/>
      <c r="S35" s="90"/>
      <c r="T35" s="90"/>
      <c r="U35" s="90"/>
      <c r="W35" s="90"/>
      <c r="X35" s="90"/>
      <c r="Y35" s="90"/>
      <c r="Z35" s="90"/>
      <c r="AA35" s="90"/>
      <c r="AB35" s="90"/>
      <c r="AC35" s="90"/>
      <c r="AD35" s="90"/>
      <c r="AE35" s="90"/>
    </row>
    <row r="36" spans="1:31" s="91" customFormat="1" ht="58.5" customHeight="1" thickBot="1">
      <c r="A36" s="235"/>
      <c r="B36" s="236"/>
      <c r="C36" s="232" t="s">
        <v>62</v>
      </c>
      <c r="D36" s="231">
        <f>(D35-C6)</f>
        <v>10.616161616161616</v>
      </c>
      <c r="E36" s="231">
        <f>(E35-D6)</f>
        <v>0</v>
      </c>
      <c r="F36" s="231">
        <f>(F35-E6)</f>
        <v>0</v>
      </c>
      <c r="G36" s="231">
        <f>(G35-F6)</f>
        <v>0</v>
      </c>
      <c r="H36" s="234">
        <f>(H35-G6)</f>
        <v>0</v>
      </c>
      <c r="I36" s="237"/>
      <c r="J36" s="237"/>
      <c r="K36" s="238"/>
      <c r="M36" s="90"/>
      <c r="N36" s="90"/>
      <c r="O36" s="90"/>
      <c r="P36" s="90"/>
      <c r="Q36" s="90"/>
      <c r="R36" s="90"/>
      <c r="S36" s="90"/>
      <c r="T36" s="90"/>
      <c r="U36" s="90"/>
      <c r="W36" s="90"/>
      <c r="X36" s="90"/>
      <c r="Y36" s="90"/>
      <c r="Z36" s="90"/>
      <c r="AA36" s="90"/>
      <c r="AB36" s="90"/>
      <c r="AC36" s="90"/>
      <c r="AD36" s="90"/>
      <c r="AE36" s="90"/>
    </row>
    <row r="37" spans="3:31" s="91" customFormat="1" ht="13.5" customHeight="1">
      <c r="C37" s="90"/>
      <c r="D37" s="90"/>
      <c r="E37" s="90"/>
      <c r="F37" s="90"/>
      <c r="G37" s="90"/>
      <c r="H37" s="90"/>
      <c r="I37" s="90"/>
      <c r="J37" s="90"/>
      <c r="K37" s="90"/>
      <c r="M37" s="90"/>
      <c r="N37" s="90"/>
      <c r="O37" s="90"/>
      <c r="P37" s="90"/>
      <c r="Q37" s="90"/>
      <c r="R37" s="90"/>
      <c r="S37" s="90"/>
      <c r="T37" s="90"/>
      <c r="U37" s="90"/>
      <c r="W37" s="90"/>
      <c r="X37" s="90"/>
      <c r="Y37" s="90"/>
      <c r="Z37" s="90"/>
      <c r="AA37" s="90"/>
      <c r="AB37" s="90"/>
      <c r="AC37" s="90"/>
      <c r="AD37" s="90"/>
      <c r="AE37" s="90"/>
    </row>
    <row r="38" spans="3:31" s="91" customFormat="1" ht="13.5" customHeight="1">
      <c r="C38" s="90"/>
      <c r="D38" s="90"/>
      <c r="E38" s="90"/>
      <c r="F38" s="90"/>
      <c r="G38" s="90"/>
      <c r="H38" s="90"/>
      <c r="I38" s="90"/>
      <c r="J38" s="90"/>
      <c r="K38" s="90"/>
      <c r="M38" s="90"/>
      <c r="N38" s="90"/>
      <c r="O38" s="90"/>
      <c r="P38" s="90"/>
      <c r="Q38" s="90"/>
      <c r="R38" s="90"/>
      <c r="S38" s="90"/>
      <c r="T38" s="90"/>
      <c r="U38" s="90"/>
      <c r="W38" s="90"/>
      <c r="X38" s="90"/>
      <c r="Y38" s="90"/>
      <c r="Z38" s="90"/>
      <c r="AA38" s="90"/>
      <c r="AB38" s="90"/>
      <c r="AC38" s="90"/>
      <c r="AD38" s="90"/>
      <c r="AE38" s="90"/>
    </row>
    <row r="39" spans="3:31" s="91" customFormat="1" ht="13.5" customHeight="1">
      <c r="C39" s="90"/>
      <c r="D39" s="90"/>
      <c r="E39" s="90"/>
      <c r="F39" s="90"/>
      <c r="G39" s="90"/>
      <c r="H39" s="90"/>
      <c r="I39" s="90"/>
      <c r="J39" s="90"/>
      <c r="K39" s="90"/>
      <c r="M39" s="90"/>
      <c r="N39" s="90"/>
      <c r="O39" s="90"/>
      <c r="P39" s="90"/>
      <c r="Q39" s="90"/>
      <c r="R39" s="90"/>
      <c r="S39" s="90"/>
      <c r="T39" s="90"/>
      <c r="U39" s="90"/>
      <c r="W39" s="90"/>
      <c r="X39" s="90"/>
      <c r="Y39" s="90"/>
      <c r="Z39" s="90"/>
      <c r="AA39" s="90"/>
      <c r="AB39" s="90"/>
      <c r="AC39" s="90"/>
      <c r="AD39" s="90"/>
      <c r="AE39" s="90"/>
    </row>
    <row r="40" spans="3:31" s="91" customFormat="1" ht="13.5" customHeight="1">
      <c r="C40" s="90"/>
      <c r="D40" s="90"/>
      <c r="E40" s="90"/>
      <c r="F40" s="90"/>
      <c r="G40" s="90"/>
      <c r="H40" s="90"/>
      <c r="I40" s="90"/>
      <c r="J40" s="90"/>
      <c r="K40" s="90"/>
      <c r="M40" s="90"/>
      <c r="N40" s="90"/>
      <c r="O40" s="90"/>
      <c r="P40" s="90"/>
      <c r="Q40" s="90"/>
      <c r="R40" s="90"/>
      <c r="S40" s="90"/>
      <c r="T40" s="90"/>
      <c r="U40" s="90"/>
      <c r="W40" s="90"/>
      <c r="X40" s="90"/>
      <c r="Y40" s="90"/>
      <c r="Z40" s="90"/>
      <c r="AA40" s="90"/>
      <c r="AB40" s="90"/>
      <c r="AC40" s="90"/>
      <c r="AD40" s="90"/>
      <c r="AE40" s="90"/>
    </row>
    <row r="41" spans="3:31" s="91" customFormat="1" ht="13.5" customHeight="1">
      <c r="C41" s="90"/>
      <c r="D41" s="90"/>
      <c r="E41" s="90"/>
      <c r="F41" s="90"/>
      <c r="G41" s="90"/>
      <c r="H41" s="90"/>
      <c r="I41" s="90"/>
      <c r="J41" s="90"/>
      <c r="K41" s="90"/>
      <c r="M41" s="90"/>
      <c r="N41" s="90"/>
      <c r="O41" s="90"/>
      <c r="P41" s="90"/>
      <c r="Q41" s="90"/>
      <c r="R41" s="90"/>
      <c r="S41" s="90"/>
      <c r="T41" s="90"/>
      <c r="U41" s="90"/>
      <c r="W41" s="90"/>
      <c r="X41" s="90"/>
      <c r="Y41" s="90"/>
      <c r="Z41" s="90"/>
      <c r="AA41" s="90"/>
      <c r="AB41" s="90"/>
      <c r="AC41" s="90"/>
      <c r="AD41" s="90"/>
      <c r="AE41" s="90"/>
    </row>
    <row r="42" spans="3:31" s="91" customFormat="1" ht="13.5" customHeight="1">
      <c r="C42" s="90"/>
      <c r="D42" s="90"/>
      <c r="E42" s="90"/>
      <c r="F42" s="90"/>
      <c r="G42" s="90"/>
      <c r="H42" s="90"/>
      <c r="I42" s="90"/>
      <c r="J42" s="90"/>
      <c r="K42" s="90"/>
      <c r="M42" s="90"/>
      <c r="N42" s="90"/>
      <c r="O42" s="90"/>
      <c r="P42" s="90"/>
      <c r="Q42" s="90"/>
      <c r="R42" s="90"/>
      <c r="S42" s="90"/>
      <c r="T42" s="90"/>
      <c r="U42" s="90"/>
      <c r="W42" s="90"/>
      <c r="X42" s="90"/>
      <c r="Y42" s="90"/>
      <c r="Z42" s="90"/>
      <c r="AA42" s="90"/>
      <c r="AB42" s="90"/>
      <c r="AC42" s="90"/>
      <c r="AD42" s="90"/>
      <c r="AE42" s="90"/>
    </row>
    <row r="43" spans="3:31" s="91" customFormat="1" ht="13.5" customHeight="1">
      <c r="C43" s="90"/>
      <c r="D43" s="90"/>
      <c r="E43" s="90"/>
      <c r="F43" s="90"/>
      <c r="G43" s="90"/>
      <c r="H43" s="90"/>
      <c r="I43" s="90"/>
      <c r="J43" s="90"/>
      <c r="K43" s="90"/>
      <c r="M43" s="90"/>
      <c r="N43" s="90"/>
      <c r="O43" s="90"/>
      <c r="P43" s="90"/>
      <c r="Q43" s="90"/>
      <c r="R43" s="90"/>
      <c r="S43" s="90"/>
      <c r="T43" s="90"/>
      <c r="U43" s="90"/>
      <c r="W43" s="90"/>
      <c r="X43" s="90"/>
      <c r="Y43" s="90"/>
      <c r="Z43" s="90"/>
      <c r="AA43" s="90"/>
      <c r="AB43" s="90"/>
      <c r="AC43" s="90"/>
      <c r="AD43" s="90"/>
      <c r="AE43" s="90"/>
    </row>
    <row r="44" spans="3:31" s="91" customFormat="1" ht="13.5" customHeight="1" thickBot="1">
      <c r="C44" s="90"/>
      <c r="D44" s="90"/>
      <c r="E44" s="90"/>
      <c r="F44" s="90"/>
      <c r="G44" s="90"/>
      <c r="H44" s="90"/>
      <c r="I44" s="90"/>
      <c r="J44" s="90"/>
      <c r="K44" s="90"/>
      <c r="M44" s="90"/>
      <c r="N44" s="90"/>
      <c r="O44" s="90"/>
      <c r="P44" s="90"/>
      <c r="Q44" s="90"/>
      <c r="R44" s="90"/>
      <c r="S44" s="90"/>
      <c r="T44" s="90"/>
      <c r="U44" s="90"/>
      <c r="W44" s="90"/>
      <c r="X44" s="90"/>
      <c r="Y44" s="90"/>
      <c r="Z44" s="90"/>
      <c r="AA44" s="90"/>
      <c r="AB44" s="90"/>
      <c r="AC44" s="90"/>
      <c r="AD44" s="90"/>
      <c r="AE44" s="90"/>
    </row>
    <row r="45" spans="1:31" s="91" customFormat="1" ht="19.5" customHeight="1">
      <c r="A45" s="257" t="s">
        <v>60</v>
      </c>
      <c r="B45" s="258"/>
      <c r="C45" s="258"/>
      <c r="D45" s="258"/>
      <c r="E45" s="259"/>
      <c r="F45" s="90"/>
      <c r="G45" s="128"/>
      <c r="H45" s="90"/>
      <c r="I45" s="90"/>
      <c r="J45" s="90"/>
      <c r="K45" s="90"/>
      <c r="M45" s="90"/>
      <c r="N45" s="90"/>
      <c r="O45" s="90"/>
      <c r="P45" s="90"/>
      <c r="Q45" s="90"/>
      <c r="R45" s="90"/>
      <c r="S45" s="90"/>
      <c r="T45" s="90"/>
      <c r="U45" s="90"/>
      <c r="W45" s="90"/>
      <c r="X45" s="90"/>
      <c r="Y45" s="90"/>
      <c r="Z45" s="90"/>
      <c r="AA45" s="90"/>
      <c r="AB45" s="90"/>
      <c r="AC45" s="90"/>
      <c r="AD45" s="90"/>
      <c r="AE45" s="90"/>
    </row>
    <row r="46" spans="1:31" s="91" customFormat="1" ht="33" customHeight="1">
      <c r="A46" s="164" t="s">
        <v>0</v>
      </c>
      <c r="B46" s="165" t="s">
        <v>57</v>
      </c>
      <c r="C46" s="130" t="s">
        <v>1</v>
      </c>
      <c r="D46" s="131" t="s">
        <v>2</v>
      </c>
      <c r="E46" s="132" t="s">
        <v>34</v>
      </c>
      <c r="F46" s="90"/>
      <c r="G46" s="128"/>
      <c r="H46" s="90"/>
      <c r="I46" s="90"/>
      <c r="J46" s="90"/>
      <c r="K46" s="90"/>
      <c r="M46" s="90"/>
      <c r="N46" s="90"/>
      <c r="O46" s="90"/>
      <c r="P46" s="90"/>
      <c r="Q46" s="90"/>
      <c r="R46" s="90"/>
      <c r="S46" s="90"/>
      <c r="T46" s="90"/>
      <c r="U46" s="90"/>
      <c r="W46" s="90"/>
      <c r="X46" s="90"/>
      <c r="Y46" s="90"/>
      <c r="Z46" s="90"/>
      <c r="AA46" s="90"/>
      <c r="AB46" s="90"/>
      <c r="AC46" s="90"/>
      <c r="AD46" s="90"/>
      <c r="AE46" s="90"/>
    </row>
    <row r="47" spans="1:31" s="91" customFormat="1" ht="24" customHeight="1">
      <c r="A47" s="164" t="s">
        <v>3</v>
      </c>
      <c r="B47" s="165">
        <v>40</v>
      </c>
      <c r="C47" s="133">
        <f aca="true" t="shared" si="1" ref="C47:C64">SUM(C12:G12)</f>
        <v>1.8181818181818181</v>
      </c>
      <c r="D47" s="134">
        <f aca="true" t="shared" si="2" ref="D47:D64">SUM(H12:L12)</f>
        <v>0</v>
      </c>
      <c r="E47" s="135">
        <f aca="true" t="shared" si="3" ref="E47:E64">SUM(M12:Q12)</f>
        <v>0</v>
      </c>
      <c r="F47" s="90"/>
      <c r="G47" s="128"/>
      <c r="H47" s="136"/>
      <c r="K47" s="136"/>
      <c r="L47" s="136"/>
      <c r="M47" s="90"/>
      <c r="N47" s="90"/>
      <c r="O47" s="90"/>
      <c r="P47" s="90"/>
      <c r="Q47" s="90"/>
      <c r="R47" s="90"/>
      <c r="S47" s="90"/>
      <c r="T47" s="90"/>
      <c r="U47" s="90"/>
      <c r="W47" s="90"/>
      <c r="X47" s="90"/>
      <c r="Y47" s="90"/>
      <c r="Z47" s="90"/>
      <c r="AA47" s="90"/>
      <c r="AB47" s="90"/>
      <c r="AC47" s="90"/>
      <c r="AD47" s="90"/>
      <c r="AE47" s="90"/>
    </row>
    <row r="48" spans="1:31" s="91" customFormat="1" ht="24" customHeight="1">
      <c r="A48" s="164" t="s">
        <v>4</v>
      </c>
      <c r="B48" s="165">
        <v>8</v>
      </c>
      <c r="C48" s="133">
        <f t="shared" si="1"/>
        <v>5.05050505050505</v>
      </c>
      <c r="D48" s="134">
        <f t="shared" si="2"/>
        <v>0</v>
      </c>
      <c r="E48" s="135">
        <f t="shared" si="3"/>
        <v>0</v>
      </c>
      <c r="F48" s="90"/>
      <c r="G48" s="128"/>
      <c r="H48" s="136"/>
      <c r="K48" s="136"/>
      <c r="L48" s="136"/>
      <c r="M48" s="90"/>
      <c r="N48" s="90"/>
      <c r="O48" s="90"/>
      <c r="P48" s="90"/>
      <c r="Q48" s="90"/>
      <c r="R48" s="90"/>
      <c r="S48" s="90"/>
      <c r="T48" s="90"/>
      <c r="U48" s="90"/>
      <c r="W48" s="90"/>
      <c r="X48" s="90"/>
      <c r="Y48" s="90"/>
      <c r="Z48" s="90"/>
      <c r="AA48" s="90"/>
      <c r="AB48" s="90"/>
      <c r="AC48" s="90"/>
      <c r="AD48" s="90"/>
      <c r="AE48" s="90"/>
    </row>
    <row r="49" spans="1:31" s="91" customFormat="1" ht="22.5" customHeight="1">
      <c r="A49" s="164" t="s">
        <v>5</v>
      </c>
      <c r="B49" s="165">
        <v>8</v>
      </c>
      <c r="C49" s="133">
        <f t="shared" si="1"/>
        <v>5.05050505050505</v>
      </c>
      <c r="D49" s="134">
        <f t="shared" si="2"/>
        <v>0</v>
      </c>
      <c r="E49" s="135">
        <f t="shared" si="3"/>
        <v>0</v>
      </c>
      <c r="F49" s="90"/>
      <c r="G49" s="128"/>
      <c r="H49" s="136"/>
      <c r="K49" s="136"/>
      <c r="L49" s="136"/>
      <c r="M49" s="90"/>
      <c r="N49" s="90"/>
      <c r="O49" s="90"/>
      <c r="P49" s="90"/>
      <c r="Q49" s="90"/>
      <c r="R49" s="90"/>
      <c r="S49" s="90"/>
      <c r="T49" s="90"/>
      <c r="U49" s="90"/>
      <c r="W49" s="90"/>
      <c r="X49" s="90"/>
      <c r="Y49" s="90"/>
      <c r="Z49" s="90"/>
      <c r="AA49" s="90"/>
      <c r="AB49" s="90"/>
      <c r="AC49" s="90"/>
      <c r="AD49" s="90"/>
      <c r="AE49" s="90"/>
    </row>
    <row r="50" spans="1:31" s="91" customFormat="1" ht="15" customHeight="1">
      <c r="A50" s="164" t="s">
        <v>6</v>
      </c>
      <c r="B50" s="165">
        <v>8</v>
      </c>
      <c r="C50" s="133">
        <f t="shared" si="1"/>
        <v>5.05050505050505</v>
      </c>
      <c r="D50" s="134">
        <f t="shared" si="2"/>
        <v>0</v>
      </c>
      <c r="E50" s="135">
        <f t="shared" si="3"/>
        <v>0</v>
      </c>
      <c r="F50" s="90"/>
      <c r="G50" s="128"/>
      <c r="H50" s="136"/>
      <c r="I50" s="136"/>
      <c r="J50" s="136"/>
      <c r="K50" s="136"/>
      <c r="L50" s="136"/>
      <c r="M50" s="90"/>
      <c r="N50" s="90"/>
      <c r="O50" s="90"/>
      <c r="P50" s="90"/>
      <c r="Q50" s="90"/>
      <c r="R50" s="90"/>
      <c r="S50" s="90"/>
      <c r="T50" s="90"/>
      <c r="U50" s="90"/>
      <c r="W50" s="90"/>
      <c r="X50" s="90"/>
      <c r="Y50" s="90"/>
      <c r="Z50" s="90"/>
      <c r="AA50" s="90"/>
      <c r="AB50" s="90"/>
      <c r="AC50" s="90"/>
      <c r="AD50" s="90"/>
      <c r="AE50" s="90"/>
    </row>
    <row r="51" spans="1:31" s="91" customFormat="1" ht="25.5" customHeight="1">
      <c r="A51" s="164" t="s">
        <v>7</v>
      </c>
      <c r="B51" s="165">
        <v>8</v>
      </c>
      <c r="C51" s="133">
        <f t="shared" si="1"/>
        <v>1.2626262626262623</v>
      </c>
      <c r="D51" s="134">
        <f t="shared" si="2"/>
        <v>0</v>
      </c>
      <c r="E51" s="135">
        <f t="shared" si="3"/>
        <v>0</v>
      </c>
      <c r="F51" s="90"/>
      <c r="G51" s="128"/>
      <c r="L51" s="136"/>
      <c r="M51" s="90"/>
      <c r="N51" s="90"/>
      <c r="O51" s="90"/>
      <c r="P51" s="90"/>
      <c r="Q51" s="90"/>
      <c r="R51" s="90"/>
      <c r="S51" s="90"/>
      <c r="T51" s="90"/>
      <c r="U51" s="90"/>
      <c r="W51" s="90"/>
      <c r="X51" s="90"/>
      <c r="Y51" s="90"/>
      <c r="Z51" s="90"/>
      <c r="AA51" s="90"/>
      <c r="AB51" s="90"/>
      <c r="AC51" s="90"/>
      <c r="AD51" s="90"/>
      <c r="AE51" s="90"/>
    </row>
    <row r="52" spans="1:31" s="91" customFormat="1" ht="15" customHeight="1">
      <c r="A52" s="164" t="s">
        <v>8</v>
      </c>
      <c r="B52" s="165">
        <v>24</v>
      </c>
      <c r="C52" s="133">
        <f t="shared" si="1"/>
        <v>15.151515151515152</v>
      </c>
      <c r="D52" s="134">
        <f t="shared" si="2"/>
        <v>0</v>
      </c>
      <c r="E52" s="135">
        <f t="shared" si="3"/>
        <v>0</v>
      </c>
      <c r="F52" s="90"/>
      <c r="G52" s="128"/>
      <c r="L52" s="136"/>
      <c r="M52" s="90"/>
      <c r="O52" s="90"/>
      <c r="P52" s="90"/>
      <c r="Q52" s="90"/>
      <c r="R52" s="90"/>
      <c r="S52" s="90"/>
      <c r="T52" s="90"/>
      <c r="U52" s="90"/>
      <c r="W52" s="90"/>
      <c r="X52" s="90"/>
      <c r="Y52" s="90"/>
      <c r="Z52" s="90"/>
      <c r="AA52" s="90"/>
      <c r="AB52" s="90"/>
      <c r="AC52" s="90"/>
      <c r="AD52" s="90"/>
      <c r="AE52" s="90"/>
    </row>
    <row r="53" spans="1:31" s="91" customFormat="1" ht="19.5" customHeight="1">
      <c r="A53" s="164" t="s">
        <v>9</v>
      </c>
      <c r="B53" s="165">
        <v>7</v>
      </c>
      <c r="C53" s="133">
        <f t="shared" si="1"/>
        <v>5.05050505050505</v>
      </c>
      <c r="D53" s="134">
        <f t="shared" si="2"/>
        <v>0</v>
      </c>
      <c r="E53" s="135">
        <f t="shared" si="3"/>
        <v>0</v>
      </c>
      <c r="F53" s="90"/>
      <c r="G53" s="128"/>
      <c r="L53" s="136"/>
      <c r="M53" s="90"/>
      <c r="O53" s="90"/>
      <c r="P53" s="90"/>
      <c r="Q53" s="90"/>
      <c r="R53" s="90"/>
      <c r="S53" s="90"/>
      <c r="T53" s="90"/>
      <c r="U53" s="90"/>
      <c r="W53" s="90"/>
      <c r="X53" s="90"/>
      <c r="Y53" s="90"/>
      <c r="Z53" s="90"/>
      <c r="AA53" s="90"/>
      <c r="AB53" s="90"/>
      <c r="AC53" s="90"/>
      <c r="AD53" s="90"/>
      <c r="AE53" s="90"/>
    </row>
    <row r="54" spans="1:31" s="91" customFormat="1" ht="15" customHeight="1">
      <c r="A54" s="164" t="s">
        <v>23</v>
      </c>
      <c r="B54" s="165">
        <v>8</v>
      </c>
      <c r="C54" s="133">
        <f t="shared" si="1"/>
        <v>6.0606060606060606</v>
      </c>
      <c r="D54" s="134">
        <f t="shared" si="2"/>
        <v>2.5565487227208195E-16</v>
      </c>
      <c r="E54" s="135">
        <f t="shared" si="3"/>
        <v>0</v>
      </c>
      <c r="F54" s="90"/>
      <c r="G54" s="136"/>
      <c r="H54" s="136"/>
      <c r="I54" s="136"/>
      <c r="J54" s="136"/>
      <c r="K54" s="136"/>
      <c r="L54" s="136"/>
      <c r="M54" s="90"/>
      <c r="N54" s="90"/>
      <c r="O54" s="90"/>
      <c r="P54" s="90"/>
      <c r="Q54" s="90"/>
      <c r="R54" s="90"/>
      <c r="S54" s="90"/>
      <c r="T54" s="90"/>
      <c r="U54" s="90"/>
      <c r="W54" s="90"/>
      <c r="X54" s="90"/>
      <c r="Y54" s="90"/>
      <c r="Z54" s="90"/>
      <c r="AA54" s="90"/>
      <c r="AB54" s="90"/>
      <c r="AC54" s="90"/>
      <c r="AD54" s="90"/>
      <c r="AE54" s="90"/>
    </row>
    <row r="55" spans="1:31" s="91" customFormat="1" ht="15" customHeight="1">
      <c r="A55" s="164" t="s">
        <v>24</v>
      </c>
      <c r="B55" s="165">
        <v>8</v>
      </c>
      <c r="C55" s="133">
        <f t="shared" si="1"/>
        <v>3.0303030303030303</v>
      </c>
      <c r="D55" s="134">
        <f t="shared" si="2"/>
        <v>0</v>
      </c>
      <c r="E55" s="135">
        <f t="shared" si="3"/>
        <v>0</v>
      </c>
      <c r="F55" s="90"/>
      <c r="G55" s="128"/>
      <c r="H55" s="136"/>
      <c r="I55" s="136"/>
      <c r="J55" s="136"/>
      <c r="K55" s="136"/>
      <c r="L55" s="136"/>
      <c r="M55" s="90"/>
      <c r="N55" s="90"/>
      <c r="O55" s="90"/>
      <c r="P55" s="90"/>
      <c r="Q55" s="90"/>
      <c r="R55" s="90"/>
      <c r="S55" s="90"/>
      <c r="T55" s="90"/>
      <c r="U55" s="90"/>
      <c r="W55" s="90"/>
      <c r="X55" s="90"/>
      <c r="Y55" s="90"/>
      <c r="Z55" s="90"/>
      <c r="AA55" s="90"/>
      <c r="AB55" s="90"/>
      <c r="AC55" s="90"/>
      <c r="AD55" s="90"/>
      <c r="AE55" s="90"/>
    </row>
    <row r="56" spans="1:31" s="91" customFormat="1" ht="25.5" customHeight="1">
      <c r="A56" s="164" t="s">
        <v>10</v>
      </c>
      <c r="B56" s="165">
        <v>16</v>
      </c>
      <c r="C56" s="133">
        <f t="shared" si="1"/>
        <v>7.575757575757575</v>
      </c>
      <c r="D56" s="134">
        <f t="shared" si="2"/>
        <v>0</v>
      </c>
      <c r="E56" s="135">
        <f t="shared" si="3"/>
        <v>0</v>
      </c>
      <c r="F56" s="90"/>
      <c r="G56" s="128"/>
      <c r="N56" s="90"/>
      <c r="O56" s="90"/>
      <c r="P56" s="90"/>
      <c r="Q56" s="90"/>
      <c r="R56" s="90"/>
      <c r="S56" s="90"/>
      <c r="T56" s="90"/>
      <c r="U56" s="90"/>
      <c r="W56" s="90"/>
      <c r="X56" s="90"/>
      <c r="Y56" s="90"/>
      <c r="Z56" s="90"/>
      <c r="AA56" s="90"/>
      <c r="AB56" s="90"/>
      <c r="AC56" s="90"/>
      <c r="AD56" s="90"/>
      <c r="AE56" s="90"/>
    </row>
    <row r="57" spans="1:31" s="91" customFormat="1" ht="15" customHeight="1">
      <c r="A57" s="164" t="s">
        <v>11</v>
      </c>
      <c r="B57" s="165">
        <v>40</v>
      </c>
      <c r="C57" s="133">
        <f t="shared" si="1"/>
        <v>15.151515151515152</v>
      </c>
      <c r="D57" s="134">
        <f t="shared" si="2"/>
        <v>0</v>
      </c>
      <c r="E57" s="135">
        <f t="shared" si="3"/>
        <v>0</v>
      </c>
      <c r="F57" s="90"/>
      <c r="G57" s="128"/>
      <c r="N57" s="90"/>
      <c r="O57" s="90"/>
      <c r="P57" s="90"/>
      <c r="Q57" s="90"/>
      <c r="R57" s="90"/>
      <c r="S57" s="90"/>
      <c r="T57" s="90"/>
      <c r="U57" s="90"/>
      <c r="W57" s="90"/>
      <c r="X57" s="90"/>
      <c r="Y57" s="90"/>
      <c r="Z57" s="90"/>
      <c r="AA57" s="90"/>
      <c r="AB57" s="90"/>
      <c r="AC57" s="90"/>
      <c r="AD57" s="90"/>
      <c r="AE57" s="90"/>
    </row>
    <row r="58" spans="1:31" s="91" customFormat="1" ht="22.5" customHeight="1">
      <c r="A58" s="164" t="s">
        <v>12</v>
      </c>
      <c r="B58" s="165">
        <v>24</v>
      </c>
      <c r="C58" s="133">
        <f t="shared" si="1"/>
        <v>5.05050505050505</v>
      </c>
      <c r="D58" s="134">
        <f t="shared" si="2"/>
        <v>0</v>
      </c>
      <c r="E58" s="135">
        <f t="shared" si="3"/>
        <v>0</v>
      </c>
      <c r="F58" s="90"/>
      <c r="G58" s="128"/>
      <c r="N58" s="90"/>
      <c r="O58" s="90"/>
      <c r="P58" s="90"/>
      <c r="Q58" s="90"/>
      <c r="R58" s="90"/>
      <c r="S58" s="90"/>
      <c r="T58" s="90"/>
      <c r="U58" s="90"/>
      <c r="W58" s="90"/>
      <c r="X58" s="90"/>
      <c r="Y58" s="90"/>
      <c r="Z58" s="90"/>
      <c r="AA58" s="90"/>
      <c r="AB58" s="90"/>
      <c r="AC58" s="90"/>
      <c r="AD58" s="90"/>
      <c r="AE58" s="90"/>
    </row>
    <row r="59" spans="1:31" s="91" customFormat="1" ht="15" customHeight="1">
      <c r="A59" s="164" t="s">
        <v>13</v>
      </c>
      <c r="B59" s="165">
        <v>16</v>
      </c>
      <c r="C59" s="133">
        <f t="shared" si="1"/>
        <v>5.05050505050505</v>
      </c>
      <c r="D59" s="134">
        <f t="shared" si="2"/>
        <v>0</v>
      </c>
      <c r="E59" s="135">
        <f t="shared" si="3"/>
        <v>0</v>
      </c>
      <c r="F59" s="90"/>
      <c r="G59" s="128"/>
      <c r="H59" s="136"/>
      <c r="I59" s="136"/>
      <c r="J59" s="136"/>
      <c r="K59" s="136"/>
      <c r="L59" s="136"/>
      <c r="M59" s="90"/>
      <c r="N59" s="90"/>
      <c r="O59" s="90"/>
      <c r="P59" s="90"/>
      <c r="Q59" s="90"/>
      <c r="R59" s="90"/>
      <c r="S59" s="90"/>
      <c r="T59" s="90"/>
      <c r="U59" s="90"/>
      <c r="W59" s="90"/>
      <c r="X59" s="90"/>
      <c r="Y59" s="90"/>
      <c r="Z59" s="90"/>
      <c r="AA59" s="90"/>
      <c r="AB59" s="90"/>
      <c r="AC59" s="90"/>
      <c r="AD59" s="90"/>
      <c r="AE59" s="90"/>
    </row>
    <row r="60" spans="1:31" s="91" customFormat="1" ht="15" customHeight="1">
      <c r="A60" s="164" t="s">
        <v>14</v>
      </c>
      <c r="B60" s="165">
        <v>8</v>
      </c>
      <c r="C60" s="133">
        <f t="shared" si="1"/>
        <v>2.0202020202020203</v>
      </c>
      <c r="D60" s="134">
        <f t="shared" si="2"/>
        <v>0</v>
      </c>
      <c r="E60" s="135">
        <f t="shared" si="3"/>
        <v>0</v>
      </c>
      <c r="F60" s="90"/>
      <c r="G60" s="128"/>
      <c r="H60" s="136"/>
      <c r="I60" s="136"/>
      <c r="J60" s="136"/>
      <c r="K60" s="136"/>
      <c r="L60" s="136"/>
      <c r="M60" s="90"/>
      <c r="N60" s="90"/>
      <c r="O60" s="90"/>
      <c r="P60" s="90"/>
      <c r="Q60" s="90"/>
      <c r="R60" s="90"/>
      <c r="S60" s="90"/>
      <c r="T60" s="90"/>
      <c r="U60" s="90"/>
      <c r="W60" s="90"/>
      <c r="X60" s="90"/>
      <c r="Y60" s="90"/>
      <c r="Z60" s="90"/>
      <c r="AA60" s="90"/>
      <c r="AB60" s="90"/>
      <c r="AC60" s="90"/>
      <c r="AD60" s="90"/>
      <c r="AE60" s="90"/>
    </row>
    <row r="61" spans="1:31" s="91" customFormat="1" ht="15" customHeight="1">
      <c r="A61" s="164" t="s">
        <v>15</v>
      </c>
      <c r="B61" s="165">
        <v>16</v>
      </c>
      <c r="C61" s="133">
        <f t="shared" si="1"/>
        <v>3.0303030303030303</v>
      </c>
      <c r="D61" s="134">
        <f t="shared" si="2"/>
        <v>0</v>
      </c>
      <c r="E61" s="135">
        <f t="shared" si="3"/>
        <v>0</v>
      </c>
      <c r="F61" s="90"/>
      <c r="G61" s="128"/>
      <c r="H61" s="136"/>
      <c r="I61" s="136"/>
      <c r="J61" s="136"/>
      <c r="K61" s="136"/>
      <c r="L61" s="136"/>
      <c r="M61" s="90"/>
      <c r="N61" s="90"/>
      <c r="O61" s="90"/>
      <c r="P61" s="90"/>
      <c r="Q61" s="90"/>
      <c r="R61" s="90"/>
      <c r="S61" s="90"/>
      <c r="T61" s="90"/>
      <c r="U61" s="90"/>
      <c r="W61" s="90"/>
      <c r="X61" s="90"/>
      <c r="Y61" s="90"/>
      <c r="Z61" s="90"/>
      <c r="AA61" s="90"/>
      <c r="AB61" s="90"/>
      <c r="AC61" s="90"/>
      <c r="AD61" s="90"/>
      <c r="AE61" s="90"/>
    </row>
    <row r="62" spans="1:31" s="91" customFormat="1" ht="15" customHeight="1">
      <c r="A62" s="164" t="s">
        <v>16</v>
      </c>
      <c r="B62" s="165">
        <v>8</v>
      </c>
      <c r="C62" s="133">
        <f t="shared" si="1"/>
        <v>1.5151515151515151</v>
      </c>
      <c r="D62" s="134">
        <f t="shared" si="2"/>
        <v>0</v>
      </c>
      <c r="E62" s="135">
        <f t="shared" si="3"/>
        <v>0</v>
      </c>
      <c r="F62" s="90"/>
      <c r="G62" s="128"/>
      <c r="H62" s="136"/>
      <c r="I62" s="136"/>
      <c r="J62" s="136"/>
      <c r="K62" s="136"/>
      <c r="L62" s="136"/>
      <c r="M62" s="90"/>
      <c r="N62" s="90"/>
      <c r="O62" s="90"/>
      <c r="P62" s="90"/>
      <c r="Q62" s="90"/>
      <c r="R62" s="90"/>
      <c r="S62" s="90"/>
      <c r="T62" s="90"/>
      <c r="U62" s="90"/>
      <c r="W62" s="90"/>
      <c r="X62" s="90"/>
      <c r="Y62" s="90"/>
      <c r="Z62" s="90"/>
      <c r="AA62" s="90"/>
      <c r="AB62" s="90"/>
      <c r="AC62" s="90"/>
      <c r="AD62" s="90"/>
      <c r="AE62" s="90"/>
    </row>
    <row r="63" spans="1:31" s="91" customFormat="1" ht="15" customHeight="1">
      <c r="A63" s="164" t="s">
        <v>17</v>
      </c>
      <c r="B63" s="165">
        <v>8</v>
      </c>
      <c r="C63" s="133">
        <f t="shared" si="1"/>
        <v>4.545454545454546</v>
      </c>
      <c r="D63" s="134">
        <f t="shared" si="2"/>
        <v>0</v>
      </c>
      <c r="E63" s="135">
        <f t="shared" si="3"/>
        <v>0</v>
      </c>
      <c r="F63" s="90"/>
      <c r="G63" s="147"/>
      <c r="H63" s="148"/>
      <c r="I63" s="148"/>
      <c r="J63" s="148"/>
      <c r="K63" s="148"/>
      <c r="L63" s="148"/>
      <c r="M63" s="90"/>
      <c r="N63" s="90"/>
      <c r="O63" s="90"/>
      <c r="P63" s="90"/>
      <c r="Q63" s="90"/>
      <c r="R63" s="90"/>
      <c r="S63" s="90"/>
      <c r="T63" s="90"/>
      <c r="U63" s="90"/>
      <c r="W63" s="90"/>
      <c r="X63" s="90"/>
      <c r="Y63" s="90"/>
      <c r="Z63" s="90"/>
      <c r="AA63" s="90"/>
      <c r="AB63" s="90"/>
      <c r="AC63" s="90"/>
      <c r="AD63" s="90"/>
      <c r="AE63" s="90"/>
    </row>
    <row r="64" spans="1:31" s="91" customFormat="1" ht="15" customHeight="1" thickBot="1">
      <c r="A64" s="163" t="s">
        <v>18</v>
      </c>
      <c r="B64" s="166">
        <v>40</v>
      </c>
      <c r="C64" s="149">
        <f t="shared" si="1"/>
        <v>15.151515151515152</v>
      </c>
      <c r="D64" s="150">
        <f t="shared" si="2"/>
        <v>0</v>
      </c>
      <c r="E64" s="151">
        <f t="shared" si="3"/>
        <v>0</v>
      </c>
      <c r="F64" s="90"/>
      <c r="G64" s="152"/>
      <c r="H64" s="152"/>
      <c r="I64" s="152"/>
      <c r="J64" s="152"/>
      <c r="K64" s="152"/>
      <c r="L64" s="153"/>
      <c r="M64" s="90"/>
      <c r="N64" s="90"/>
      <c r="O64" s="90"/>
      <c r="P64" s="90"/>
      <c r="Q64" s="90"/>
      <c r="R64" s="90"/>
      <c r="S64" s="90"/>
      <c r="T64" s="90"/>
      <c r="U64" s="90"/>
      <c r="W64" s="90"/>
      <c r="X64" s="90"/>
      <c r="Y64" s="90"/>
      <c r="Z64" s="90"/>
      <c r="AA64" s="90"/>
      <c r="AB64" s="90"/>
      <c r="AC64" s="90"/>
      <c r="AD64" s="90"/>
      <c r="AE64" s="90"/>
    </row>
    <row r="66" spans="7:12" ht="15.75">
      <c r="G66" s="70"/>
      <c r="H66" s="71"/>
      <c r="I66" s="71"/>
      <c r="J66" s="71"/>
      <c r="K66" s="71"/>
      <c r="L66" s="71"/>
    </row>
    <row r="67" spans="1:12" ht="24.75" customHeight="1">
      <c r="A67" s="161"/>
      <c r="G67" s="70"/>
      <c r="H67" s="71"/>
      <c r="I67" s="71"/>
      <c r="J67" s="71"/>
      <c r="K67" s="71"/>
      <c r="L67" s="71"/>
    </row>
    <row r="68" spans="7:12" ht="24.75" customHeight="1">
      <c r="G68" s="70"/>
      <c r="H68" s="71"/>
      <c r="I68" s="71"/>
      <c r="J68" s="71"/>
      <c r="K68" s="71"/>
      <c r="L68" s="71"/>
    </row>
    <row r="69" spans="1:12" ht="24.75" customHeight="1">
      <c r="A69" s="162"/>
      <c r="G69" s="70"/>
      <c r="H69" s="71"/>
      <c r="I69" s="71"/>
      <c r="J69" s="71"/>
      <c r="K69" s="71"/>
      <c r="L69" s="71"/>
    </row>
    <row r="71" spans="2:31" s="1" customFormat="1" ht="12.75" hidden="1">
      <c r="B71" s="8"/>
      <c r="C71" s="9"/>
      <c r="D71" s="9"/>
      <c r="E71" s="9"/>
      <c r="F71" s="9"/>
      <c r="M71" s="9"/>
      <c r="N71" s="9"/>
      <c r="O71" s="9"/>
      <c r="P71" s="9"/>
      <c r="Q71" s="9"/>
      <c r="R71" s="9"/>
      <c r="S71" s="7"/>
      <c r="T71" s="7"/>
      <c r="U71" s="7"/>
      <c r="V71" s="8"/>
      <c r="W71" s="9"/>
      <c r="X71" s="9"/>
      <c r="Y71" s="9"/>
      <c r="Z71" s="9"/>
      <c r="AA71" s="9"/>
      <c r="AB71" s="9"/>
      <c r="AC71" s="7"/>
      <c r="AD71" s="7"/>
      <c r="AE71" s="7"/>
    </row>
    <row r="72" spans="2:31" s="1" customFormat="1" ht="13.5" hidden="1" thickBot="1">
      <c r="B72" s="8"/>
      <c r="C72" s="9"/>
      <c r="D72" s="9"/>
      <c r="E72" s="9"/>
      <c r="F72" s="9"/>
      <c r="M72" s="9"/>
      <c r="N72" s="39" t="s">
        <v>1</v>
      </c>
      <c r="O72" s="40" t="s">
        <v>2</v>
      </c>
      <c r="P72" s="41" t="s">
        <v>34</v>
      </c>
      <c r="Q72" s="9"/>
      <c r="X72" s="9"/>
      <c r="Y72" s="9"/>
      <c r="Z72" s="9"/>
      <c r="AA72" s="9"/>
      <c r="AB72" s="9"/>
      <c r="AC72" s="7"/>
      <c r="AD72" s="7"/>
      <c r="AE72" s="7"/>
    </row>
    <row r="73" spans="2:31" s="1" customFormat="1" ht="13.5" hidden="1" thickBot="1">
      <c r="B73" s="68" t="s">
        <v>48</v>
      </c>
      <c r="C73" s="69">
        <f>5000/B2</f>
        <v>227.27272727272728</v>
      </c>
      <c r="D73" s="9"/>
      <c r="E73" s="9"/>
      <c r="F73" s="9"/>
      <c r="G73" s="9"/>
      <c r="H73" s="9"/>
      <c r="I73" s="7"/>
      <c r="J73" s="7"/>
      <c r="K73" s="7"/>
      <c r="L73" s="8"/>
      <c r="M73" s="9"/>
      <c r="N73" s="55">
        <v>1</v>
      </c>
      <c r="O73" s="56">
        <v>0</v>
      </c>
      <c r="P73" s="57">
        <v>0</v>
      </c>
      <c r="Q73" s="9"/>
      <c r="X73" s="9"/>
      <c r="Y73" s="9"/>
      <c r="Z73" s="9"/>
      <c r="AA73" s="9"/>
      <c r="AB73" s="9"/>
      <c r="AC73" s="7"/>
      <c r="AD73" s="7"/>
      <c r="AE73" s="7"/>
    </row>
    <row r="74" spans="2:31" s="1" customFormat="1" ht="13.5" hidden="1" thickBot="1">
      <c r="B74" s="8"/>
      <c r="C74" s="9"/>
      <c r="D74" s="9"/>
      <c r="E74" s="9"/>
      <c r="F74" s="9"/>
      <c r="G74" s="9"/>
      <c r="H74" s="9"/>
      <c r="I74" s="7"/>
      <c r="J74" s="7"/>
      <c r="K74" s="7"/>
      <c r="L74" s="8"/>
      <c r="M74" s="9"/>
      <c r="N74" s="254" t="s">
        <v>44</v>
      </c>
      <c r="O74" s="255"/>
      <c r="P74" s="255"/>
      <c r="Q74" s="255"/>
      <c r="R74" s="255"/>
      <c r="S74" s="256"/>
      <c r="X74" s="9"/>
      <c r="Y74" s="9"/>
      <c r="Z74" s="9"/>
      <c r="AA74" s="9"/>
      <c r="AB74" s="9"/>
      <c r="AC74" s="7"/>
      <c r="AD74" s="7"/>
      <c r="AE74" s="7"/>
    </row>
    <row r="75" spans="2:19" ht="13.5" hidden="1" thickBot="1">
      <c r="B75" s="3" t="s">
        <v>35</v>
      </c>
      <c r="N75" s="44">
        <v>1</v>
      </c>
      <c r="O75" s="45">
        <v>0</v>
      </c>
      <c r="P75" s="45">
        <v>0</v>
      </c>
      <c r="Q75" s="46">
        <f>(N73*10000)-SUMPRODUCT(I35:K35,N75:P75)</f>
        <v>9893.38383838384</v>
      </c>
      <c r="R75" s="45" t="s">
        <v>22</v>
      </c>
      <c r="S75" s="47">
        <v>0</v>
      </c>
    </row>
    <row r="76" spans="2:19" ht="12.75" hidden="1">
      <c r="B76" s="15" t="s">
        <v>31</v>
      </c>
      <c r="C76" s="16">
        <v>8</v>
      </c>
      <c r="D76" s="16">
        <v>9</v>
      </c>
      <c r="E76" s="16">
        <v>14</v>
      </c>
      <c r="F76" s="16">
        <v>18</v>
      </c>
      <c r="G76" s="16">
        <v>20</v>
      </c>
      <c r="H76" s="17">
        <f>SUMPRODUCT(C12:G12,C76:G76)+SUMPRODUCT(C21:G21,C76:G76)+SUMPRODUCT(C22:G22,C76:G76)+SUMPRODUCT(C23:G23,C76:G76)+SUMPRODUCT(C24:G24,C76:G76)+SUMPRODUCT(C25:G25,C76:G76)+SUMPRODUCT(C26:G26,C76:G76)+SUMPRODUCT(C27:G27,C76:G76)+SUMPRODUCT(C28:G28,C76:G76)+SUMPRODUCT(C29:G29,C76:G76)</f>
        <v>777.2121212121212</v>
      </c>
      <c r="N76" s="48">
        <v>1</v>
      </c>
      <c r="O76" s="24">
        <v>0</v>
      </c>
      <c r="P76" s="24">
        <v>0</v>
      </c>
      <c r="Q76" s="42">
        <f>SUMPRODUCT(I35:K35,N76:P76)-(40*N73)</f>
        <v>66.61616161616163</v>
      </c>
      <c r="R76" s="24" t="s">
        <v>22</v>
      </c>
      <c r="S76" s="49">
        <v>0</v>
      </c>
    </row>
    <row r="77" spans="2:19" ht="13.5" hidden="1" thickBot="1">
      <c r="B77" s="18" t="s">
        <v>30</v>
      </c>
      <c r="C77" s="19">
        <f>C76+0.5</f>
        <v>8.5</v>
      </c>
      <c r="D77" s="19">
        <f>D76+0.5</f>
        <v>9.5</v>
      </c>
      <c r="E77" s="19">
        <f>E76+0.5</f>
        <v>14.5</v>
      </c>
      <c r="F77" s="19">
        <f>F76+0.5</f>
        <v>18.5</v>
      </c>
      <c r="G77" s="19">
        <f>G76+0.5</f>
        <v>20.5</v>
      </c>
      <c r="H77" s="21">
        <f>SUMPRODUCT(C13:G13,C77:G77)+SUMPRODUCT(C14:G14,C77:G77)+SUMPRODUCT(C15:G15,C77:G77)+SUMPRODUCT(C16:G16,C77:G77)+SUMPRODUCT(C17:G17,C77:G77)+SUMPRODUCT(C18:G18,C77:G77)+SUMPRODUCT(C19:G19,C77:G77)+SUMPRODUCT(C20:G20,C77:G77)</f>
        <v>818.5707070707072</v>
      </c>
      <c r="N77" s="48">
        <v>0</v>
      </c>
      <c r="O77" s="24">
        <v>1</v>
      </c>
      <c r="P77" s="24">
        <v>0</v>
      </c>
      <c r="Q77" s="42">
        <f>(O73*10000)-SUMPRODUCT(I35:K35,N77:P77)</f>
        <v>-2.5565487227208195E-16</v>
      </c>
      <c r="R77" s="24" t="s">
        <v>22</v>
      </c>
      <c r="S77" s="49">
        <v>0</v>
      </c>
    </row>
    <row r="78" spans="2:28" ht="12.75" hidden="1">
      <c r="B78" s="14"/>
      <c r="C78" s="13"/>
      <c r="G78" s="6" t="s">
        <v>19</v>
      </c>
      <c r="H78" s="22">
        <f>SUM(H76:H77)</f>
        <v>1595.7828282828284</v>
      </c>
      <c r="K78" s="13"/>
      <c r="M78" s="2"/>
      <c r="N78" s="48">
        <v>0</v>
      </c>
      <c r="O78" s="24">
        <v>1</v>
      </c>
      <c r="P78" s="24">
        <v>0</v>
      </c>
      <c r="Q78" s="43">
        <f>SUMPRODUCT(I35:K35,N78:P78)-(40*O73)</f>
        <v>2.5565487227208195E-16</v>
      </c>
      <c r="R78" s="25" t="s">
        <v>22</v>
      </c>
      <c r="S78" s="50">
        <v>0</v>
      </c>
      <c r="U78" s="13"/>
      <c r="W78" s="2"/>
      <c r="X78" s="2"/>
      <c r="Y78" s="2"/>
      <c r="Z78" s="2"/>
      <c r="AA78" s="2"/>
      <c r="AB78" s="2"/>
    </row>
    <row r="79" spans="2:28" ht="13.5" hidden="1" thickBot="1">
      <c r="B79" s="3" t="s">
        <v>37</v>
      </c>
      <c r="K79" s="13"/>
      <c r="L79" s="8"/>
      <c r="N79" s="48">
        <v>0</v>
      </c>
      <c r="O79" s="24">
        <v>0</v>
      </c>
      <c r="P79" s="24">
        <v>1</v>
      </c>
      <c r="Q79" s="43">
        <f>(P73*10000)-SUMPRODUCT(I35:K35,N79:P79)</f>
        <v>0</v>
      </c>
      <c r="R79" s="25" t="s">
        <v>22</v>
      </c>
      <c r="S79" s="50">
        <v>0</v>
      </c>
      <c r="U79" s="13"/>
      <c r="V79" s="8"/>
      <c r="W79" s="13"/>
      <c r="AA79" s="6"/>
      <c r="AB79" s="22"/>
    </row>
    <row r="80" spans="2:28" ht="13.5" hidden="1" thickBot="1">
      <c r="B80" s="15" t="s">
        <v>31</v>
      </c>
      <c r="C80" s="16">
        <f>C76+0.25</f>
        <v>8.25</v>
      </c>
      <c r="D80" s="16">
        <f>D76+0.25</f>
        <v>9.25</v>
      </c>
      <c r="E80" s="16">
        <f>E76+0.25</f>
        <v>14.25</v>
      </c>
      <c r="F80" s="16">
        <f>F76+0.25</f>
        <v>18.25</v>
      </c>
      <c r="G80" s="16">
        <f>G76+0.25</f>
        <v>20.25</v>
      </c>
      <c r="H80" s="17">
        <f>SUMPRODUCT(H12:L12,C80:G80)+SUMPRODUCT(H21:L21,C80:G80)+SUMPRODUCT(H22:L22,C80:G80)+SUMPRODUCT(H23:L23,C80:G80)+SUMPRODUCT(H24:L24,C80:G80)+SUMPRODUCT(H25:L25,C80:G80)+SUMPRODUCT(H26:L26,C80:G80)+SUMPRODUCT(H27:L27,C80:G80)+SUMPRODUCT(H28:L28,C80:G80)+SUMPRODUCT(H29:L29,C80:G80)</f>
        <v>0</v>
      </c>
      <c r="K80" s="13"/>
      <c r="L80" s="8"/>
      <c r="N80" s="51">
        <v>0</v>
      </c>
      <c r="O80" s="19">
        <v>0</v>
      </c>
      <c r="P80" s="19">
        <v>1</v>
      </c>
      <c r="Q80" s="52">
        <f>SUMPRODUCT(I35:K35,N80:P80)-(40*P73)</f>
        <v>0</v>
      </c>
      <c r="R80" s="20" t="s">
        <v>22</v>
      </c>
      <c r="S80" s="53">
        <v>0</v>
      </c>
      <c r="U80" s="13"/>
      <c r="V80" s="8"/>
      <c r="W80" s="13"/>
      <c r="AA80" s="6"/>
      <c r="AB80" s="22"/>
    </row>
    <row r="81" spans="2:28" ht="13.5" hidden="1" thickBot="1">
      <c r="B81" s="18" t="s">
        <v>30</v>
      </c>
      <c r="C81" s="19">
        <f>C80+0.5</f>
        <v>8.75</v>
      </c>
      <c r="D81" s="19">
        <f>D80+0.5</f>
        <v>9.75</v>
      </c>
      <c r="E81" s="19">
        <f>E80+0.5</f>
        <v>14.75</v>
      </c>
      <c r="F81" s="19">
        <f>F80+0.5</f>
        <v>18.75</v>
      </c>
      <c r="G81" s="19">
        <f>G80+0.5</f>
        <v>20.75</v>
      </c>
      <c r="H81" s="21">
        <f>SUMPRODUCT(H13:L13,C81:G81)+SUMPRODUCT(H14:L14,C81:G81)+SUMPRODUCT(H15:L15,C81:G81)+SUMPRODUCT(H16:L16,C81:G81)+SUMPRODUCT(H17:L17,C81:G81)+SUMPRODUCT(H18:L18,C81:G81)+SUMPRODUCT(H19:L19,C81:G81)+SUMPRODUCT(H20:L20,C81:G81)</f>
        <v>3.770909366013209E-15</v>
      </c>
      <c r="K81" s="13"/>
      <c r="L81" s="8"/>
      <c r="Q81" s="6"/>
      <c r="R81" s="22"/>
      <c r="U81" s="13"/>
      <c r="V81" s="8"/>
      <c r="W81" s="13"/>
      <c r="AA81" s="6"/>
      <c r="AB81" s="22"/>
    </row>
    <row r="82" spans="2:28" ht="12.75" hidden="1">
      <c r="B82" s="8"/>
      <c r="G82" s="6" t="s">
        <v>19</v>
      </c>
      <c r="H82" s="22">
        <f>SUM(H80:H81)+C73*O73</f>
        <v>3.770909366013209E-15</v>
      </c>
      <c r="K82" s="13"/>
      <c r="L82" s="8"/>
      <c r="Q82" s="6"/>
      <c r="R82" s="22"/>
      <c r="U82" s="13"/>
      <c r="V82" s="8"/>
      <c r="W82" s="13"/>
      <c r="AA82" s="6"/>
      <c r="AB82" s="22"/>
    </row>
    <row r="83" spans="2:27" ht="13.5" customHeight="1" hidden="1" thickBot="1">
      <c r="B83" s="3" t="s">
        <v>36</v>
      </c>
      <c r="K83" s="13"/>
      <c r="L83" s="8"/>
      <c r="Q83" s="6"/>
      <c r="U83" s="13"/>
      <c r="V83" s="8"/>
      <c r="W83" s="13"/>
      <c r="AA83" s="6"/>
    </row>
    <row r="84" spans="2:27" ht="13.5" customHeight="1" hidden="1">
      <c r="B84" s="15" t="s">
        <v>31</v>
      </c>
      <c r="C84" s="16">
        <f>C80+0.5</f>
        <v>8.75</v>
      </c>
      <c r="D84" s="16">
        <f>D80+0.5</f>
        <v>9.75</v>
      </c>
      <c r="E84" s="16">
        <f>E80+0.5</f>
        <v>14.75</v>
      </c>
      <c r="F84" s="16">
        <f>F80+0.5</f>
        <v>18.75</v>
      </c>
      <c r="G84" s="16">
        <f>G80+0.5</f>
        <v>20.75</v>
      </c>
      <c r="H84" s="17">
        <f>SUMPRODUCT(M12:Q12,C84:G84)+SUMPRODUCT(M21:Q21,C84:G84)+SUMPRODUCT(M22:Q22,C84:G84)+SUMPRODUCT(M23:Q23,C84:G84)+SUMPRODUCT(M24:Q24,C84:G84)+SUMPRODUCT(M25:Q25,C84:G84)+SUMPRODUCT(M26:Q26,C84:G84)+SUMPRODUCT(M27:Q27,C84:G84)+SUMPRODUCT(M28:Q28,C84:G84)+SUMPRODUCT(M29:Q29,C84:G84)</f>
        <v>0</v>
      </c>
      <c r="K84" s="13"/>
      <c r="L84" s="8"/>
      <c r="Q84" s="6"/>
      <c r="U84" s="13"/>
      <c r="V84" s="8"/>
      <c r="W84" s="13"/>
      <c r="AA84" s="6"/>
    </row>
    <row r="85" spans="2:27" ht="13.5" customHeight="1" hidden="1" thickBot="1">
      <c r="B85" s="18" t="s">
        <v>30</v>
      </c>
      <c r="C85" s="19">
        <f>C84+0.5</f>
        <v>9.25</v>
      </c>
      <c r="D85" s="19">
        <f>D84+0.5</f>
        <v>10.25</v>
      </c>
      <c r="E85" s="19">
        <f>E84+0.5</f>
        <v>15.25</v>
      </c>
      <c r="F85" s="19">
        <f>F84+0.5</f>
        <v>19.25</v>
      </c>
      <c r="G85" s="19">
        <f>G84+0.5</f>
        <v>21.25</v>
      </c>
      <c r="H85" s="21">
        <f>SUMPRODUCT(M13:Q13,C85:G85)+SUMPRODUCT(M14:Q14,C85:G85)+SUMPRODUCT(M15:Q15,C85:G85)+SUMPRODUCT(M16:Q16,C85:G85)+SUMPRODUCT(M17:Q17,C85:G85)+SUMPRODUCT(M18:Q18,C85:G85)+SUMPRODUCT(M19:Q19,C85:G85)+SUMPRODUCT(M20:Q20,C85:G85)</f>
        <v>0</v>
      </c>
      <c r="K85" s="13"/>
      <c r="L85" s="8"/>
      <c r="Q85" s="6"/>
      <c r="U85" s="13"/>
      <c r="V85" s="8"/>
      <c r="W85" s="13"/>
      <c r="AA85" s="6"/>
    </row>
    <row r="86" spans="2:23" ht="13.5" hidden="1" thickBot="1">
      <c r="B86" s="8"/>
      <c r="C86" s="13"/>
      <c r="G86" s="6" t="s">
        <v>19</v>
      </c>
      <c r="H86" s="22">
        <f>SUM(H84:H85)+C73*P73</f>
        <v>0</v>
      </c>
      <c r="M86" s="2"/>
      <c r="W86" s="2"/>
    </row>
    <row r="87" spans="2:25" ht="12.75" hidden="1">
      <c r="B87" s="54"/>
      <c r="C87" s="16" t="s">
        <v>27</v>
      </c>
      <c r="D87" s="16" t="s">
        <v>28</v>
      </c>
      <c r="E87" s="27" t="s">
        <v>29</v>
      </c>
      <c r="L87" s="10"/>
      <c r="M87" s="8"/>
      <c r="N87" s="8"/>
      <c r="O87" s="8"/>
      <c r="V87" s="10"/>
      <c r="W87" s="8"/>
      <c r="X87" s="8"/>
      <c r="Y87" s="8"/>
    </row>
    <row r="88" spans="2:25" ht="12.75" hidden="1">
      <c r="B88" s="28" t="s">
        <v>3</v>
      </c>
      <c r="C88" s="25">
        <v>1</v>
      </c>
      <c r="D88" s="25">
        <v>5</v>
      </c>
      <c r="E88" s="29">
        <v>500</v>
      </c>
      <c r="L88" s="8"/>
      <c r="M88" s="8"/>
      <c r="N88" s="8"/>
      <c r="O88" s="8"/>
      <c r="V88" s="8"/>
      <c r="W88" s="8"/>
      <c r="X88" s="8"/>
      <c r="Y88" s="8"/>
    </row>
    <row r="89" spans="2:25" ht="12.75" hidden="1">
      <c r="B89" s="28" t="s">
        <v>4</v>
      </c>
      <c r="C89" s="25">
        <v>1</v>
      </c>
      <c r="D89" s="25">
        <v>1</v>
      </c>
      <c r="E89" s="29">
        <v>180</v>
      </c>
      <c r="L89" s="8"/>
      <c r="M89" s="8"/>
      <c r="N89" s="8"/>
      <c r="O89" s="8"/>
      <c r="V89" s="8"/>
      <c r="W89" s="8"/>
      <c r="X89" s="8"/>
      <c r="Y89" s="8"/>
    </row>
    <row r="90" spans="2:25" ht="12.75" hidden="1">
      <c r="B90" s="28" t="s">
        <v>5</v>
      </c>
      <c r="C90" s="25">
        <v>1</v>
      </c>
      <c r="D90" s="25">
        <v>1</v>
      </c>
      <c r="E90" s="29">
        <v>180</v>
      </c>
      <c r="L90" s="8"/>
      <c r="M90" s="8"/>
      <c r="N90" s="8"/>
      <c r="O90" s="8"/>
      <c r="V90" s="8"/>
      <c r="W90" s="8"/>
      <c r="X90" s="8"/>
      <c r="Y90" s="8"/>
    </row>
    <row r="91" spans="2:25" ht="12.75" hidden="1">
      <c r="B91" s="28" t="s">
        <v>6</v>
      </c>
      <c r="C91" s="25">
        <v>1</v>
      </c>
      <c r="D91" s="25">
        <v>1</v>
      </c>
      <c r="E91" s="29">
        <v>180</v>
      </c>
      <c r="L91" s="8"/>
      <c r="M91" s="8"/>
      <c r="N91" s="8"/>
      <c r="O91" s="8"/>
      <c r="V91" s="8"/>
      <c r="W91" s="8"/>
      <c r="X91" s="8"/>
      <c r="Y91" s="8"/>
    </row>
    <row r="92" spans="2:25" ht="12.75" hidden="1">
      <c r="B92" s="28" t="s">
        <v>7</v>
      </c>
      <c r="C92" s="25">
        <v>1</v>
      </c>
      <c r="D92" s="25">
        <v>1</v>
      </c>
      <c r="E92" s="29">
        <v>720</v>
      </c>
      <c r="L92" s="8"/>
      <c r="M92" s="8"/>
      <c r="N92" s="8"/>
      <c r="O92" s="8"/>
      <c r="V92" s="8"/>
      <c r="W92" s="8"/>
      <c r="X92" s="8"/>
      <c r="Y92" s="8"/>
    </row>
    <row r="93" spans="2:25" ht="12.75" hidden="1">
      <c r="B93" s="28" t="s">
        <v>8</v>
      </c>
      <c r="C93" s="25">
        <v>1</v>
      </c>
      <c r="D93" s="25">
        <v>3</v>
      </c>
      <c r="E93" s="29">
        <v>60</v>
      </c>
      <c r="L93" s="8"/>
      <c r="M93" s="8"/>
      <c r="N93" s="8"/>
      <c r="O93" s="8"/>
      <c r="V93" s="8"/>
      <c r="W93" s="8"/>
      <c r="X93" s="8"/>
      <c r="Y93" s="8"/>
    </row>
    <row r="94" spans="2:25" ht="12.75" hidden="1">
      <c r="B94" s="28" t="s">
        <v>9</v>
      </c>
      <c r="C94" s="25">
        <v>1</v>
      </c>
      <c r="D94" s="25">
        <v>1</v>
      </c>
      <c r="E94" s="29">
        <v>180</v>
      </c>
      <c r="L94" s="8"/>
      <c r="M94" s="8"/>
      <c r="N94" s="8"/>
      <c r="O94" s="8"/>
      <c r="V94" s="8"/>
      <c r="W94" s="8"/>
      <c r="X94" s="8"/>
      <c r="Y94" s="8"/>
    </row>
    <row r="95" spans="2:25" ht="12.75" hidden="1">
      <c r="B95" s="28" t="s">
        <v>23</v>
      </c>
      <c r="C95" s="25">
        <v>0.4</v>
      </c>
      <c r="D95" s="25">
        <v>1</v>
      </c>
      <c r="E95" s="29">
        <v>60</v>
      </c>
      <c r="L95" s="8"/>
      <c r="M95" s="8"/>
      <c r="N95" s="8"/>
      <c r="O95" s="8"/>
      <c r="V95" s="8"/>
      <c r="W95" s="8"/>
      <c r="X95" s="8"/>
      <c r="Y95" s="8"/>
    </row>
    <row r="96" spans="2:25" ht="12.75" hidden="1">
      <c r="B96" s="28" t="s">
        <v>24</v>
      </c>
      <c r="C96" s="25">
        <v>1</v>
      </c>
      <c r="D96" s="25">
        <v>1</v>
      </c>
      <c r="E96" s="29">
        <v>300</v>
      </c>
      <c r="L96" s="8"/>
      <c r="M96" s="8"/>
      <c r="N96" s="8"/>
      <c r="O96" s="8"/>
      <c r="V96" s="8"/>
      <c r="W96" s="8"/>
      <c r="X96" s="8"/>
      <c r="Y96" s="8"/>
    </row>
    <row r="97" spans="2:25" ht="12.75" hidden="1">
      <c r="B97" s="28" t="s">
        <v>10</v>
      </c>
      <c r="C97" s="25">
        <v>1</v>
      </c>
      <c r="D97" s="25">
        <v>2</v>
      </c>
      <c r="E97" s="29">
        <v>120</v>
      </c>
      <c r="L97" s="8"/>
      <c r="M97" s="8"/>
      <c r="N97" s="8"/>
      <c r="O97" s="8"/>
      <c r="V97" s="8"/>
      <c r="W97" s="8"/>
      <c r="X97" s="8"/>
      <c r="Y97" s="8"/>
    </row>
    <row r="98" spans="2:25" ht="12.75" hidden="1">
      <c r="B98" s="28" t="s">
        <v>11</v>
      </c>
      <c r="C98" s="25">
        <v>1</v>
      </c>
      <c r="D98" s="25">
        <v>5</v>
      </c>
      <c r="E98" s="29">
        <v>60</v>
      </c>
      <c r="L98" s="8"/>
      <c r="M98" s="8"/>
      <c r="N98" s="8"/>
      <c r="O98" s="8"/>
      <c r="V98" s="8"/>
      <c r="W98" s="8"/>
      <c r="X98" s="8"/>
      <c r="Y98" s="8"/>
    </row>
    <row r="99" spans="2:25" ht="12.75" hidden="1">
      <c r="B99" s="28" t="s">
        <v>12</v>
      </c>
      <c r="C99" s="25">
        <v>1</v>
      </c>
      <c r="D99" s="25">
        <v>3</v>
      </c>
      <c r="E99" s="29">
        <v>180</v>
      </c>
      <c r="L99" s="8"/>
      <c r="M99" s="8"/>
      <c r="N99" s="8"/>
      <c r="O99" s="8"/>
      <c r="V99" s="8"/>
      <c r="W99" s="8"/>
      <c r="X99" s="8"/>
      <c r="Y99" s="8"/>
    </row>
    <row r="100" spans="2:25" ht="12.75" hidden="1">
      <c r="B100" s="28" t="s">
        <v>13</v>
      </c>
      <c r="C100" s="25">
        <v>1</v>
      </c>
      <c r="D100" s="25">
        <v>2</v>
      </c>
      <c r="E100" s="29">
        <v>180</v>
      </c>
      <c r="L100" s="8"/>
      <c r="M100" s="8"/>
      <c r="N100" s="8"/>
      <c r="O100" s="8"/>
      <c r="V100" s="8"/>
      <c r="W100" s="8"/>
      <c r="X100" s="8"/>
      <c r="Y100" s="8"/>
    </row>
    <row r="101" spans="2:25" ht="12.75" hidden="1">
      <c r="B101" s="28" t="s">
        <v>14</v>
      </c>
      <c r="C101" s="25">
        <v>0.4</v>
      </c>
      <c r="D101" s="25">
        <v>1</v>
      </c>
      <c r="E101" s="29">
        <v>180</v>
      </c>
      <c r="L101" s="8"/>
      <c r="M101" s="8"/>
      <c r="N101" s="8"/>
      <c r="O101" s="8"/>
      <c r="V101" s="8"/>
      <c r="W101" s="8"/>
      <c r="X101" s="8"/>
      <c r="Y101" s="8"/>
    </row>
    <row r="102" spans="2:25" ht="12.75" hidden="1">
      <c r="B102" s="28" t="s">
        <v>15</v>
      </c>
      <c r="C102" s="25">
        <v>0.1</v>
      </c>
      <c r="D102" s="25">
        <v>2</v>
      </c>
      <c r="E102" s="29">
        <v>30</v>
      </c>
      <c r="L102" s="8"/>
      <c r="M102" s="8"/>
      <c r="N102" s="8"/>
      <c r="O102" s="8"/>
      <c r="V102" s="8"/>
      <c r="W102" s="8"/>
      <c r="X102" s="8"/>
      <c r="Y102" s="8"/>
    </row>
    <row r="103" spans="2:25" ht="12.75" hidden="1">
      <c r="B103" s="28" t="s">
        <v>16</v>
      </c>
      <c r="C103" s="25">
        <v>0.1</v>
      </c>
      <c r="D103" s="25">
        <v>1</v>
      </c>
      <c r="E103" s="29">
        <v>60</v>
      </c>
      <c r="L103" s="8"/>
      <c r="M103" s="8"/>
      <c r="N103" s="8"/>
      <c r="O103" s="8"/>
      <c r="V103" s="8"/>
      <c r="W103" s="8"/>
      <c r="X103" s="8"/>
      <c r="Y103" s="8"/>
    </row>
    <row r="104" spans="2:25" ht="12.75" hidden="1">
      <c r="B104" s="28" t="s">
        <v>17</v>
      </c>
      <c r="C104" s="25">
        <v>0.15</v>
      </c>
      <c r="D104" s="25">
        <v>1</v>
      </c>
      <c r="E104" s="29">
        <v>30</v>
      </c>
      <c r="L104" s="8"/>
      <c r="M104" s="8"/>
      <c r="N104" s="8"/>
      <c r="O104" s="8"/>
      <c r="V104" s="8"/>
      <c r="W104" s="8"/>
      <c r="X104" s="8"/>
      <c r="Y104" s="8"/>
    </row>
    <row r="105" spans="2:25" ht="13.5" hidden="1" thickBot="1">
      <c r="B105" s="18" t="s">
        <v>18</v>
      </c>
      <c r="C105" s="20">
        <v>1</v>
      </c>
      <c r="D105" s="20">
        <v>5</v>
      </c>
      <c r="E105" s="31">
        <v>60</v>
      </c>
      <c r="L105" s="8"/>
      <c r="M105" s="8"/>
      <c r="N105" s="8"/>
      <c r="O105" s="8"/>
      <c r="V105" s="8"/>
      <c r="W105" s="8"/>
      <c r="X105" s="8"/>
      <c r="Y105" s="8"/>
    </row>
    <row r="106" ht="12.75" hidden="1"/>
    <row r="107" spans="2:22" ht="12.75" hidden="1">
      <c r="B107" s="3" t="s">
        <v>20</v>
      </c>
      <c r="L107" s="10"/>
      <c r="M107" s="8"/>
      <c r="N107" s="8"/>
      <c r="O107" s="8"/>
      <c r="P107" s="8"/>
      <c r="V107" s="3"/>
    </row>
    <row r="108" spans="12:16" ht="12.75" hidden="1">
      <c r="L108" s="11"/>
      <c r="M108" s="8"/>
      <c r="N108" s="8"/>
      <c r="O108" s="8"/>
      <c r="P108" s="8"/>
    </row>
    <row r="109" spans="2:22" ht="13.5" hidden="1" thickBot="1">
      <c r="B109" s="4" t="s">
        <v>21</v>
      </c>
      <c r="L109" s="12"/>
      <c r="M109" s="8"/>
      <c r="N109" s="8"/>
      <c r="O109" s="8"/>
      <c r="P109" s="8"/>
      <c r="V109" s="12"/>
    </row>
    <row r="110" spans="2:22" ht="12.75" hidden="1">
      <c r="B110" s="15" t="s">
        <v>3</v>
      </c>
      <c r="C110" s="16">
        <v>1</v>
      </c>
      <c r="D110" s="16">
        <v>1</v>
      </c>
      <c r="E110" s="16">
        <v>1</v>
      </c>
      <c r="F110" s="16">
        <v>1</v>
      </c>
      <c r="G110" s="16">
        <v>1</v>
      </c>
      <c r="H110" s="16">
        <v>1</v>
      </c>
      <c r="I110" s="16">
        <v>1</v>
      </c>
      <c r="J110" s="16">
        <v>1</v>
      </c>
      <c r="K110" s="16">
        <v>1</v>
      </c>
      <c r="L110" s="16">
        <v>1</v>
      </c>
      <c r="M110" s="16">
        <v>1</v>
      </c>
      <c r="N110" s="16">
        <v>1</v>
      </c>
      <c r="O110" s="16">
        <v>1</v>
      </c>
      <c r="P110" s="16">
        <v>1</v>
      </c>
      <c r="Q110" s="32">
        <v>1</v>
      </c>
      <c r="R110" s="35">
        <f aca="true" t="shared" si="4" ref="R110:R127">SUMPRODUCT(C12:G12,C110:G110)+SUMPRODUCT(M12:Q12,M110:Q110)+SUMPRODUCT(H12:L12,H110:L110)</f>
        <v>1.8181818181818181</v>
      </c>
      <c r="S110" s="25" t="s">
        <v>22</v>
      </c>
      <c r="T110" s="25">
        <f aca="true" t="shared" si="5" ref="T110:T127">$B$3*C88/($B$2*E88)</f>
        <v>1.8181818181818181</v>
      </c>
      <c r="V110" s="8"/>
    </row>
    <row r="111" spans="2:22" ht="12.75" hidden="1">
      <c r="B111" s="28" t="s">
        <v>4</v>
      </c>
      <c r="C111" s="26"/>
      <c r="D111" s="25">
        <v>1</v>
      </c>
      <c r="E111" s="25">
        <v>1</v>
      </c>
      <c r="F111" s="25">
        <v>1</v>
      </c>
      <c r="G111" s="25">
        <v>1</v>
      </c>
      <c r="H111" s="26"/>
      <c r="I111" s="25">
        <v>1</v>
      </c>
      <c r="J111" s="25">
        <v>1</v>
      </c>
      <c r="K111" s="25">
        <v>1</v>
      </c>
      <c r="L111" s="25">
        <v>1</v>
      </c>
      <c r="M111" s="26"/>
      <c r="N111" s="25">
        <v>1</v>
      </c>
      <c r="O111" s="25">
        <v>1</v>
      </c>
      <c r="P111" s="25">
        <v>1</v>
      </c>
      <c r="Q111" s="33">
        <v>1</v>
      </c>
      <c r="R111" s="35">
        <f t="shared" si="4"/>
        <v>5.05050505050505</v>
      </c>
      <c r="S111" s="25" t="s">
        <v>22</v>
      </c>
      <c r="T111" s="25">
        <f t="shared" si="5"/>
        <v>5.05050505050505</v>
      </c>
      <c r="V111" s="8"/>
    </row>
    <row r="112" spans="2:22" ht="12.75" hidden="1">
      <c r="B112" s="28" t="s">
        <v>5</v>
      </c>
      <c r="C112" s="26"/>
      <c r="D112" s="25">
        <v>1</v>
      </c>
      <c r="E112" s="25">
        <v>1</v>
      </c>
      <c r="F112" s="25">
        <v>1</v>
      </c>
      <c r="G112" s="25">
        <v>1</v>
      </c>
      <c r="H112" s="26"/>
      <c r="I112" s="25">
        <v>1</v>
      </c>
      <c r="J112" s="25">
        <v>1</v>
      </c>
      <c r="K112" s="25">
        <v>1</v>
      </c>
      <c r="L112" s="25">
        <v>1</v>
      </c>
      <c r="M112" s="26"/>
      <c r="N112" s="25">
        <v>1</v>
      </c>
      <c r="O112" s="25">
        <v>1</v>
      </c>
      <c r="P112" s="25">
        <v>1</v>
      </c>
      <c r="Q112" s="33">
        <v>1</v>
      </c>
      <c r="R112" s="35">
        <f t="shared" si="4"/>
        <v>5.05050505050505</v>
      </c>
      <c r="S112" s="25" t="s">
        <v>22</v>
      </c>
      <c r="T112" s="25">
        <f t="shared" si="5"/>
        <v>5.05050505050505</v>
      </c>
      <c r="V112" s="8"/>
    </row>
    <row r="113" spans="2:22" ht="12.75" hidden="1">
      <c r="B113" s="28" t="s">
        <v>6</v>
      </c>
      <c r="C113" s="26"/>
      <c r="D113" s="25">
        <v>1</v>
      </c>
      <c r="E113" s="25">
        <v>1</v>
      </c>
      <c r="F113" s="25">
        <v>1</v>
      </c>
      <c r="G113" s="25">
        <v>1</v>
      </c>
      <c r="H113" s="26"/>
      <c r="I113" s="25">
        <v>1</v>
      </c>
      <c r="J113" s="25">
        <v>1</v>
      </c>
      <c r="K113" s="25">
        <v>1</v>
      </c>
      <c r="L113" s="25">
        <v>1</v>
      </c>
      <c r="M113" s="26"/>
      <c r="N113" s="25">
        <v>1</v>
      </c>
      <c r="O113" s="25">
        <v>1</v>
      </c>
      <c r="P113" s="25">
        <v>1</v>
      </c>
      <c r="Q113" s="33">
        <v>1</v>
      </c>
      <c r="R113" s="35">
        <f t="shared" si="4"/>
        <v>5.05050505050505</v>
      </c>
      <c r="S113" s="25" t="s">
        <v>22</v>
      </c>
      <c r="T113" s="25">
        <f t="shared" si="5"/>
        <v>5.05050505050505</v>
      </c>
      <c r="V113" s="8"/>
    </row>
    <row r="114" spans="2:22" ht="12.75" hidden="1">
      <c r="B114" s="28" t="s">
        <v>7</v>
      </c>
      <c r="C114" s="25">
        <v>1</v>
      </c>
      <c r="D114" s="25">
        <v>1</v>
      </c>
      <c r="E114" s="25">
        <v>1</v>
      </c>
      <c r="F114" s="25">
        <v>1</v>
      </c>
      <c r="G114" s="25">
        <v>1</v>
      </c>
      <c r="H114" s="25">
        <v>1</v>
      </c>
      <c r="I114" s="25">
        <v>1</v>
      </c>
      <c r="J114" s="25">
        <v>1</v>
      </c>
      <c r="K114" s="25">
        <v>1</v>
      </c>
      <c r="L114" s="25">
        <v>1</v>
      </c>
      <c r="M114" s="25">
        <v>1</v>
      </c>
      <c r="N114" s="25">
        <v>1</v>
      </c>
      <c r="O114" s="25">
        <v>1</v>
      </c>
      <c r="P114" s="25">
        <v>1</v>
      </c>
      <c r="Q114" s="33">
        <v>1</v>
      </c>
      <c r="R114" s="35">
        <f t="shared" si="4"/>
        <v>1.2626262626262623</v>
      </c>
      <c r="S114" s="25" t="s">
        <v>22</v>
      </c>
      <c r="T114" s="25">
        <f t="shared" si="5"/>
        <v>1.2626262626262625</v>
      </c>
      <c r="V114" s="8"/>
    </row>
    <row r="115" spans="2:22" ht="12.75" hidden="1">
      <c r="B115" s="28" t="s">
        <v>8</v>
      </c>
      <c r="C115" s="26"/>
      <c r="D115" s="26"/>
      <c r="E115" s="26"/>
      <c r="F115" s="26"/>
      <c r="G115" s="25">
        <v>1</v>
      </c>
      <c r="H115" s="26"/>
      <c r="I115" s="26"/>
      <c r="J115" s="26"/>
      <c r="K115" s="26"/>
      <c r="L115" s="25">
        <v>1</v>
      </c>
      <c r="M115" s="26"/>
      <c r="N115" s="26"/>
      <c r="O115" s="26"/>
      <c r="P115" s="26"/>
      <c r="Q115" s="33">
        <v>1</v>
      </c>
      <c r="R115" s="35">
        <f t="shared" si="4"/>
        <v>15.151515151515152</v>
      </c>
      <c r="S115" s="25" t="s">
        <v>22</v>
      </c>
      <c r="T115" s="25">
        <f t="shared" si="5"/>
        <v>15.151515151515152</v>
      </c>
      <c r="V115" s="8"/>
    </row>
    <row r="116" spans="2:22" ht="12.75" hidden="1">
      <c r="B116" s="28" t="s">
        <v>9</v>
      </c>
      <c r="C116" s="26"/>
      <c r="D116" s="26"/>
      <c r="E116" s="25">
        <v>1</v>
      </c>
      <c r="F116" s="25">
        <v>1</v>
      </c>
      <c r="G116" s="25">
        <v>1</v>
      </c>
      <c r="H116" s="26"/>
      <c r="I116" s="26"/>
      <c r="J116" s="25">
        <v>1</v>
      </c>
      <c r="K116" s="25">
        <v>1</v>
      </c>
      <c r="L116" s="25">
        <v>1</v>
      </c>
      <c r="M116" s="26"/>
      <c r="N116" s="26"/>
      <c r="O116" s="25">
        <v>1</v>
      </c>
      <c r="P116" s="25">
        <v>1</v>
      </c>
      <c r="Q116" s="33">
        <v>1</v>
      </c>
      <c r="R116" s="35">
        <f t="shared" si="4"/>
        <v>5.05050505050505</v>
      </c>
      <c r="S116" s="25" t="s">
        <v>22</v>
      </c>
      <c r="T116" s="25">
        <f t="shared" si="5"/>
        <v>5.05050505050505</v>
      </c>
      <c r="V116" s="8"/>
    </row>
    <row r="117" spans="2:22" ht="12.75" hidden="1">
      <c r="B117" s="28" t="s">
        <v>23</v>
      </c>
      <c r="C117" s="26"/>
      <c r="D117" s="25">
        <v>1</v>
      </c>
      <c r="E117" s="25">
        <v>1</v>
      </c>
      <c r="F117" s="25">
        <v>1</v>
      </c>
      <c r="G117" s="25">
        <v>1</v>
      </c>
      <c r="H117" s="26"/>
      <c r="I117" s="25">
        <v>1</v>
      </c>
      <c r="J117" s="25">
        <v>1</v>
      </c>
      <c r="K117" s="25">
        <v>1</v>
      </c>
      <c r="L117" s="25">
        <v>1</v>
      </c>
      <c r="M117" s="26"/>
      <c r="N117" s="25">
        <v>1</v>
      </c>
      <c r="O117" s="25">
        <v>1</v>
      </c>
      <c r="P117" s="25">
        <v>1</v>
      </c>
      <c r="Q117" s="33">
        <v>1</v>
      </c>
      <c r="R117" s="35">
        <f t="shared" si="4"/>
        <v>6.0606060606060606</v>
      </c>
      <c r="S117" s="25" t="s">
        <v>22</v>
      </c>
      <c r="T117" s="25">
        <f t="shared" si="5"/>
        <v>6.0606060606060606</v>
      </c>
      <c r="V117" s="8"/>
    </row>
    <row r="118" spans="2:22" ht="12.75" hidden="1">
      <c r="B118" s="28" t="s">
        <v>24</v>
      </c>
      <c r="C118" s="26"/>
      <c r="D118" s="25">
        <v>1</v>
      </c>
      <c r="E118" s="25">
        <v>1</v>
      </c>
      <c r="F118" s="25">
        <v>1</v>
      </c>
      <c r="G118" s="25">
        <v>1</v>
      </c>
      <c r="H118" s="26"/>
      <c r="I118" s="25">
        <v>1</v>
      </c>
      <c r="J118" s="25">
        <v>1</v>
      </c>
      <c r="K118" s="25">
        <v>1</v>
      </c>
      <c r="L118" s="25">
        <v>1</v>
      </c>
      <c r="M118" s="26"/>
      <c r="N118" s="25">
        <v>1</v>
      </c>
      <c r="O118" s="25">
        <v>1</v>
      </c>
      <c r="P118" s="25">
        <v>1</v>
      </c>
      <c r="Q118" s="33">
        <v>1</v>
      </c>
      <c r="R118" s="35">
        <f t="shared" si="4"/>
        <v>3.0303030303030303</v>
      </c>
      <c r="S118" s="25" t="s">
        <v>22</v>
      </c>
      <c r="T118" s="25">
        <f t="shared" si="5"/>
        <v>3.0303030303030303</v>
      </c>
      <c r="V118" s="8"/>
    </row>
    <row r="119" spans="2:22" ht="12.75" hidden="1">
      <c r="B119" s="28" t="s">
        <v>10</v>
      </c>
      <c r="C119" s="26"/>
      <c r="D119" s="25">
        <v>1</v>
      </c>
      <c r="E119" s="25">
        <v>1</v>
      </c>
      <c r="F119" s="25">
        <v>1</v>
      </c>
      <c r="G119" s="25">
        <v>1</v>
      </c>
      <c r="H119" s="26"/>
      <c r="I119" s="25">
        <v>1</v>
      </c>
      <c r="J119" s="25">
        <v>1</v>
      </c>
      <c r="K119" s="25">
        <v>1</v>
      </c>
      <c r="L119" s="25">
        <v>1</v>
      </c>
      <c r="M119" s="26"/>
      <c r="N119" s="25">
        <v>1</v>
      </c>
      <c r="O119" s="25">
        <v>1</v>
      </c>
      <c r="P119" s="25">
        <v>1</v>
      </c>
      <c r="Q119" s="33">
        <v>1</v>
      </c>
      <c r="R119" s="35">
        <f t="shared" si="4"/>
        <v>7.575757575757575</v>
      </c>
      <c r="S119" s="25" t="s">
        <v>22</v>
      </c>
      <c r="T119" s="25">
        <f t="shared" si="5"/>
        <v>7.575757575757576</v>
      </c>
      <c r="V119" s="8"/>
    </row>
    <row r="120" spans="2:22" ht="12.75" hidden="1">
      <c r="B120" s="28" t="s">
        <v>11</v>
      </c>
      <c r="C120" s="26"/>
      <c r="D120" s="26"/>
      <c r="E120" s="25">
        <v>1</v>
      </c>
      <c r="F120" s="25">
        <v>1</v>
      </c>
      <c r="G120" s="25">
        <v>1</v>
      </c>
      <c r="H120" s="26"/>
      <c r="I120" s="26"/>
      <c r="J120" s="25">
        <v>1</v>
      </c>
      <c r="K120" s="25">
        <v>1</v>
      </c>
      <c r="L120" s="25">
        <v>1</v>
      </c>
      <c r="M120" s="26"/>
      <c r="N120" s="26"/>
      <c r="O120" s="25">
        <v>1</v>
      </c>
      <c r="P120" s="25">
        <v>1</v>
      </c>
      <c r="Q120" s="33">
        <v>1</v>
      </c>
      <c r="R120" s="35">
        <f t="shared" si="4"/>
        <v>15.151515151515152</v>
      </c>
      <c r="S120" s="25" t="s">
        <v>22</v>
      </c>
      <c r="T120" s="25">
        <f t="shared" si="5"/>
        <v>15.151515151515152</v>
      </c>
      <c r="V120" s="8"/>
    </row>
    <row r="121" spans="2:22" ht="12.75" hidden="1">
      <c r="B121" s="28" t="s">
        <v>12</v>
      </c>
      <c r="C121" s="25">
        <v>1</v>
      </c>
      <c r="D121" s="25">
        <v>1</v>
      </c>
      <c r="E121" s="25">
        <v>1</v>
      </c>
      <c r="F121" s="25">
        <v>1</v>
      </c>
      <c r="G121" s="25">
        <v>1</v>
      </c>
      <c r="H121" s="25">
        <v>1</v>
      </c>
      <c r="I121" s="25">
        <v>1</v>
      </c>
      <c r="J121" s="25">
        <v>1</v>
      </c>
      <c r="K121" s="25">
        <v>1</v>
      </c>
      <c r="L121" s="25">
        <v>1</v>
      </c>
      <c r="M121" s="25">
        <v>1</v>
      </c>
      <c r="N121" s="25">
        <v>1</v>
      </c>
      <c r="O121" s="25">
        <v>1</v>
      </c>
      <c r="P121" s="25">
        <v>1</v>
      </c>
      <c r="Q121" s="33">
        <v>1</v>
      </c>
      <c r="R121" s="35">
        <f t="shared" si="4"/>
        <v>5.05050505050505</v>
      </c>
      <c r="S121" s="25" t="s">
        <v>22</v>
      </c>
      <c r="T121" s="25">
        <f t="shared" si="5"/>
        <v>5.05050505050505</v>
      </c>
      <c r="V121" s="8"/>
    </row>
    <row r="122" spans="2:22" ht="12.75" hidden="1">
      <c r="B122" s="28" t="s">
        <v>13</v>
      </c>
      <c r="C122" s="25">
        <v>1</v>
      </c>
      <c r="D122" s="25">
        <v>1</v>
      </c>
      <c r="E122" s="25">
        <v>1</v>
      </c>
      <c r="F122" s="25">
        <v>1</v>
      </c>
      <c r="G122" s="25">
        <v>1</v>
      </c>
      <c r="H122" s="25">
        <v>1</v>
      </c>
      <c r="I122" s="25">
        <v>1</v>
      </c>
      <c r="J122" s="25">
        <v>1</v>
      </c>
      <c r="K122" s="25">
        <v>1</v>
      </c>
      <c r="L122" s="25">
        <v>1</v>
      </c>
      <c r="M122" s="25">
        <v>1</v>
      </c>
      <c r="N122" s="25">
        <v>1</v>
      </c>
      <c r="O122" s="25">
        <v>1</v>
      </c>
      <c r="P122" s="25">
        <v>1</v>
      </c>
      <c r="Q122" s="33">
        <v>1</v>
      </c>
      <c r="R122" s="35">
        <f t="shared" si="4"/>
        <v>5.05050505050505</v>
      </c>
      <c r="S122" s="25" t="s">
        <v>22</v>
      </c>
      <c r="T122" s="25">
        <f t="shared" si="5"/>
        <v>5.05050505050505</v>
      </c>
      <c r="V122" s="8"/>
    </row>
    <row r="123" spans="2:22" ht="12.75" hidden="1">
      <c r="B123" s="28" t="s">
        <v>14</v>
      </c>
      <c r="C123" s="25">
        <v>1</v>
      </c>
      <c r="D123" s="25">
        <v>1</v>
      </c>
      <c r="E123" s="25">
        <v>1</v>
      </c>
      <c r="F123" s="25">
        <v>1</v>
      </c>
      <c r="G123" s="25">
        <v>1</v>
      </c>
      <c r="H123" s="25">
        <v>1</v>
      </c>
      <c r="I123" s="25">
        <v>1</v>
      </c>
      <c r="J123" s="25">
        <v>1</v>
      </c>
      <c r="K123" s="25">
        <v>1</v>
      </c>
      <c r="L123" s="25">
        <v>1</v>
      </c>
      <c r="M123" s="25">
        <v>1</v>
      </c>
      <c r="N123" s="25">
        <v>1</v>
      </c>
      <c r="O123" s="25">
        <v>1</v>
      </c>
      <c r="P123" s="25">
        <v>1</v>
      </c>
      <c r="Q123" s="33">
        <v>1</v>
      </c>
      <c r="R123" s="35">
        <f t="shared" si="4"/>
        <v>2.0202020202020203</v>
      </c>
      <c r="S123" s="25" t="s">
        <v>22</v>
      </c>
      <c r="T123" s="25">
        <f t="shared" si="5"/>
        <v>2.0202020202020203</v>
      </c>
      <c r="V123" s="8"/>
    </row>
    <row r="124" spans="2:22" ht="12.75" hidden="1">
      <c r="B124" s="28" t="s">
        <v>15</v>
      </c>
      <c r="C124" s="26"/>
      <c r="D124" s="25">
        <v>1</v>
      </c>
      <c r="E124" s="25">
        <v>1</v>
      </c>
      <c r="F124" s="25">
        <v>1</v>
      </c>
      <c r="G124" s="25">
        <v>1</v>
      </c>
      <c r="H124" s="26"/>
      <c r="I124" s="25">
        <v>1</v>
      </c>
      <c r="J124" s="25">
        <v>1</v>
      </c>
      <c r="K124" s="25">
        <v>1</v>
      </c>
      <c r="L124" s="25">
        <v>1</v>
      </c>
      <c r="M124" s="26"/>
      <c r="N124" s="25">
        <v>1</v>
      </c>
      <c r="O124" s="25">
        <v>1</v>
      </c>
      <c r="P124" s="25">
        <v>1</v>
      </c>
      <c r="Q124" s="33">
        <v>1</v>
      </c>
      <c r="R124" s="35">
        <f t="shared" si="4"/>
        <v>3.0303030303030303</v>
      </c>
      <c r="S124" s="25" t="s">
        <v>22</v>
      </c>
      <c r="T124" s="25">
        <f t="shared" si="5"/>
        <v>3.0303030303030303</v>
      </c>
      <c r="V124" s="8"/>
    </row>
    <row r="125" spans="2:22" ht="12.75" hidden="1">
      <c r="B125" s="28" t="s">
        <v>16</v>
      </c>
      <c r="C125" s="26"/>
      <c r="D125" s="26"/>
      <c r="E125" s="25">
        <v>1</v>
      </c>
      <c r="F125" s="25">
        <v>1</v>
      </c>
      <c r="G125" s="25">
        <v>1</v>
      </c>
      <c r="H125" s="26"/>
      <c r="I125" s="26"/>
      <c r="J125" s="25">
        <v>1</v>
      </c>
      <c r="K125" s="25">
        <v>1</v>
      </c>
      <c r="L125" s="25">
        <v>1</v>
      </c>
      <c r="M125" s="26"/>
      <c r="N125" s="26"/>
      <c r="O125" s="25">
        <v>1</v>
      </c>
      <c r="P125" s="25">
        <v>1</v>
      </c>
      <c r="Q125" s="33">
        <v>1</v>
      </c>
      <c r="R125" s="35">
        <f t="shared" si="4"/>
        <v>1.5151515151515151</v>
      </c>
      <c r="S125" s="25" t="s">
        <v>22</v>
      </c>
      <c r="T125" s="25">
        <f t="shared" si="5"/>
        <v>1.5151515151515151</v>
      </c>
      <c r="V125" s="8"/>
    </row>
    <row r="126" spans="2:22" ht="12.75" hidden="1">
      <c r="B126" s="28" t="s">
        <v>17</v>
      </c>
      <c r="C126" s="26"/>
      <c r="D126" s="25">
        <v>1</v>
      </c>
      <c r="E126" s="25">
        <v>1</v>
      </c>
      <c r="F126" s="25">
        <v>1</v>
      </c>
      <c r="G126" s="25">
        <v>1</v>
      </c>
      <c r="H126" s="26"/>
      <c r="I126" s="25">
        <v>1</v>
      </c>
      <c r="J126" s="25">
        <v>1</v>
      </c>
      <c r="K126" s="25">
        <v>1</v>
      </c>
      <c r="L126" s="25">
        <v>1</v>
      </c>
      <c r="M126" s="26"/>
      <c r="N126" s="25">
        <v>1</v>
      </c>
      <c r="O126" s="25">
        <v>1</v>
      </c>
      <c r="P126" s="25">
        <v>1</v>
      </c>
      <c r="Q126" s="33">
        <v>1</v>
      </c>
      <c r="R126" s="35">
        <f t="shared" si="4"/>
        <v>4.545454545454546</v>
      </c>
      <c r="S126" s="25" t="s">
        <v>22</v>
      </c>
      <c r="T126" s="25">
        <f t="shared" si="5"/>
        <v>4.545454545454546</v>
      </c>
      <c r="V126" s="8"/>
    </row>
    <row r="127" spans="2:22" ht="13.5" hidden="1" thickBot="1">
      <c r="B127" s="18" t="s">
        <v>18</v>
      </c>
      <c r="C127" s="30"/>
      <c r="D127" s="30"/>
      <c r="E127" s="30"/>
      <c r="F127" s="20">
        <v>1</v>
      </c>
      <c r="G127" s="20">
        <v>1</v>
      </c>
      <c r="H127" s="30"/>
      <c r="I127" s="30"/>
      <c r="J127" s="30"/>
      <c r="K127" s="20">
        <v>1</v>
      </c>
      <c r="L127" s="20">
        <v>1</v>
      </c>
      <c r="M127" s="30"/>
      <c r="N127" s="30"/>
      <c r="O127" s="30"/>
      <c r="P127" s="20">
        <v>1</v>
      </c>
      <c r="Q127" s="34">
        <v>1</v>
      </c>
      <c r="R127" s="35">
        <f t="shared" si="4"/>
        <v>15.151515151515152</v>
      </c>
      <c r="S127" s="25" t="s">
        <v>22</v>
      </c>
      <c r="T127" s="25">
        <f t="shared" si="5"/>
        <v>15.151515151515152</v>
      </c>
      <c r="V127" s="8"/>
    </row>
    <row r="128" ht="12.75" hidden="1"/>
    <row r="129" ht="12.75" hidden="1"/>
    <row r="130" spans="2:22" ht="26.25" hidden="1" thickBot="1">
      <c r="B130" s="4" t="s">
        <v>25</v>
      </c>
      <c r="L130" s="4" t="s">
        <v>25</v>
      </c>
      <c r="V130" s="4" t="s">
        <v>25</v>
      </c>
    </row>
    <row r="131" spans="2:30" ht="12.75" hidden="1">
      <c r="B131" s="15" t="s">
        <v>3</v>
      </c>
      <c r="C131" s="16">
        <v>1</v>
      </c>
      <c r="D131" s="16">
        <v>1</v>
      </c>
      <c r="E131" s="16">
        <v>1</v>
      </c>
      <c r="F131" s="16">
        <v>1</v>
      </c>
      <c r="G131" s="32">
        <v>1</v>
      </c>
      <c r="H131" s="36">
        <f>SUMPRODUCT(C12:G12,C131:G131)</f>
        <v>1.8181818181818181</v>
      </c>
      <c r="I131" s="16" t="s">
        <v>26</v>
      </c>
      <c r="J131" s="27">
        <f>8*$D$88</f>
        <v>40</v>
      </c>
      <c r="L131" s="15" t="s">
        <v>3</v>
      </c>
      <c r="M131" s="16">
        <v>1</v>
      </c>
      <c r="N131" s="16">
        <v>1</v>
      </c>
      <c r="O131" s="16">
        <v>1</v>
      </c>
      <c r="P131" s="16">
        <v>1</v>
      </c>
      <c r="Q131" s="32">
        <v>1</v>
      </c>
      <c r="R131" s="36">
        <f>SUMPRODUCT(H12:L12,M131:Q131)</f>
        <v>0</v>
      </c>
      <c r="S131" s="16" t="s">
        <v>26</v>
      </c>
      <c r="T131" s="27">
        <f>8*$D$88</f>
        <v>40</v>
      </c>
      <c r="V131" s="15" t="s">
        <v>3</v>
      </c>
      <c r="W131" s="16">
        <v>1</v>
      </c>
      <c r="X131" s="16">
        <v>1</v>
      </c>
      <c r="Y131" s="16">
        <v>1</v>
      </c>
      <c r="Z131" s="16">
        <v>1</v>
      </c>
      <c r="AA131" s="32">
        <v>1</v>
      </c>
      <c r="AB131" s="36">
        <f>SUMPRODUCT(M12:Q12,W131:AA131)</f>
        <v>0</v>
      </c>
      <c r="AC131" s="16" t="s">
        <v>26</v>
      </c>
      <c r="AD131" s="27">
        <f>8*$D$88</f>
        <v>40</v>
      </c>
    </row>
    <row r="132" spans="2:30" ht="25.5" hidden="1">
      <c r="B132" s="28" t="s">
        <v>4</v>
      </c>
      <c r="C132" s="26"/>
      <c r="D132" s="25">
        <v>1</v>
      </c>
      <c r="E132" s="25">
        <v>1</v>
      </c>
      <c r="F132" s="25">
        <v>1</v>
      </c>
      <c r="G132" s="33">
        <v>1</v>
      </c>
      <c r="H132" s="37">
        <f>SUMPRODUCT(D13:G13,D132:G132)</f>
        <v>5.05050505050505</v>
      </c>
      <c r="I132" s="25" t="s">
        <v>26</v>
      </c>
      <c r="J132" s="29">
        <f>8*$D$89</f>
        <v>8</v>
      </c>
      <c r="L132" s="28" t="s">
        <v>4</v>
      </c>
      <c r="M132" s="26"/>
      <c r="N132" s="25">
        <v>1</v>
      </c>
      <c r="O132" s="25">
        <v>1</v>
      </c>
      <c r="P132" s="25">
        <v>1</v>
      </c>
      <c r="Q132" s="33">
        <v>1</v>
      </c>
      <c r="R132" s="37">
        <f>SUMPRODUCT(I13:L13,N132:Q132)</f>
        <v>0</v>
      </c>
      <c r="S132" s="25" t="s">
        <v>26</v>
      </c>
      <c r="T132" s="29">
        <f>8*$D$89</f>
        <v>8</v>
      </c>
      <c r="V132" s="28" t="s">
        <v>4</v>
      </c>
      <c r="W132" s="26"/>
      <c r="X132" s="25">
        <v>1</v>
      </c>
      <c r="Y132" s="25">
        <v>1</v>
      </c>
      <c r="Z132" s="25">
        <v>1</v>
      </c>
      <c r="AA132" s="33">
        <v>1</v>
      </c>
      <c r="AB132" s="37">
        <f>SUMPRODUCT(N13:Q13,X132:AA132)</f>
        <v>0</v>
      </c>
      <c r="AC132" s="25" t="s">
        <v>26</v>
      </c>
      <c r="AD132" s="29">
        <f>8*$D$89</f>
        <v>8</v>
      </c>
    </row>
    <row r="133" spans="2:30" ht="25.5" hidden="1">
      <c r="B133" s="28" t="s">
        <v>5</v>
      </c>
      <c r="C133" s="26"/>
      <c r="D133" s="25">
        <v>1</v>
      </c>
      <c r="E133" s="25">
        <v>1</v>
      </c>
      <c r="F133" s="25">
        <v>1</v>
      </c>
      <c r="G133" s="33">
        <v>1</v>
      </c>
      <c r="H133" s="37">
        <f>SUMPRODUCT(D14:G14,D133:G133)</f>
        <v>5.05050505050505</v>
      </c>
      <c r="I133" s="25" t="s">
        <v>26</v>
      </c>
      <c r="J133" s="29">
        <f>8*$D$90</f>
        <v>8</v>
      </c>
      <c r="L133" s="28" t="s">
        <v>5</v>
      </c>
      <c r="M133" s="26"/>
      <c r="N133" s="25">
        <v>1</v>
      </c>
      <c r="O133" s="25">
        <v>1</v>
      </c>
      <c r="P133" s="25">
        <v>1</v>
      </c>
      <c r="Q133" s="33">
        <v>1</v>
      </c>
      <c r="R133" s="37">
        <f>SUMPRODUCT(I14:L14,N133:Q133)</f>
        <v>0</v>
      </c>
      <c r="S133" s="25" t="s">
        <v>26</v>
      </c>
      <c r="T133" s="29">
        <f>8*$D$90</f>
        <v>8</v>
      </c>
      <c r="V133" s="28" t="s">
        <v>5</v>
      </c>
      <c r="W133" s="26"/>
      <c r="X133" s="25">
        <v>1</v>
      </c>
      <c r="Y133" s="25">
        <v>1</v>
      </c>
      <c r="Z133" s="25">
        <v>1</v>
      </c>
      <c r="AA133" s="33">
        <v>1</v>
      </c>
      <c r="AB133" s="37">
        <f>SUMPRODUCT(N14:Q14,X133:AA133)</f>
        <v>0</v>
      </c>
      <c r="AC133" s="25" t="s">
        <v>26</v>
      </c>
      <c r="AD133" s="29">
        <f>8*$D$90</f>
        <v>8</v>
      </c>
    </row>
    <row r="134" spans="2:30" ht="25.5" hidden="1">
      <c r="B134" s="28" t="s">
        <v>6</v>
      </c>
      <c r="C134" s="26"/>
      <c r="D134" s="25">
        <v>1</v>
      </c>
      <c r="E134" s="25">
        <v>1</v>
      </c>
      <c r="F134" s="25">
        <v>1</v>
      </c>
      <c r="G134" s="33">
        <v>1</v>
      </c>
      <c r="H134" s="37">
        <f>SUMPRODUCT(D15:G15,D134:G134)</f>
        <v>5.05050505050505</v>
      </c>
      <c r="I134" s="25" t="s">
        <v>26</v>
      </c>
      <c r="J134" s="29">
        <f>8*$D$91</f>
        <v>8</v>
      </c>
      <c r="L134" s="28" t="s">
        <v>6</v>
      </c>
      <c r="M134" s="26"/>
      <c r="N134" s="25">
        <v>1</v>
      </c>
      <c r="O134" s="25">
        <v>1</v>
      </c>
      <c r="P134" s="25">
        <v>1</v>
      </c>
      <c r="Q134" s="33">
        <v>1</v>
      </c>
      <c r="R134" s="37">
        <f>SUMPRODUCT(I15:L15,N134:Q134)</f>
        <v>0</v>
      </c>
      <c r="S134" s="25" t="s">
        <v>26</v>
      </c>
      <c r="T134" s="29">
        <f>8*$D$91</f>
        <v>8</v>
      </c>
      <c r="V134" s="28" t="s">
        <v>6</v>
      </c>
      <c r="W134" s="26"/>
      <c r="X134" s="25">
        <v>1</v>
      </c>
      <c r="Y134" s="25">
        <v>1</v>
      </c>
      <c r="Z134" s="25">
        <v>1</v>
      </c>
      <c r="AA134" s="33">
        <v>1</v>
      </c>
      <c r="AB134" s="37">
        <f>SUMPRODUCT(N15:Q15,X134:AA134)</f>
        <v>0</v>
      </c>
      <c r="AC134" s="25" t="s">
        <v>26</v>
      </c>
      <c r="AD134" s="29">
        <f>8*$D$91</f>
        <v>8</v>
      </c>
    </row>
    <row r="135" spans="2:30" ht="25.5" hidden="1">
      <c r="B135" s="28" t="s">
        <v>7</v>
      </c>
      <c r="C135" s="25">
        <v>1</v>
      </c>
      <c r="D135" s="25">
        <v>1</v>
      </c>
      <c r="E135" s="25">
        <v>1</v>
      </c>
      <c r="F135" s="25">
        <v>1</v>
      </c>
      <c r="G135" s="33">
        <v>1</v>
      </c>
      <c r="H135" s="37">
        <f>SUMPRODUCT(C16:G16,C135:G135)</f>
        <v>1.2626262626262623</v>
      </c>
      <c r="I135" s="25" t="s">
        <v>26</v>
      </c>
      <c r="J135" s="29">
        <f>8*$D$92</f>
        <v>8</v>
      </c>
      <c r="L135" s="28" t="s">
        <v>7</v>
      </c>
      <c r="M135" s="25">
        <v>1</v>
      </c>
      <c r="N135" s="25">
        <v>1</v>
      </c>
      <c r="O135" s="25">
        <v>1</v>
      </c>
      <c r="P135" s="25">
        <v>1</v>
      </c>
      <c r="Q135" s="33">
        <v>1</v>
      </c>
      <c r="R135" s="37">
        <f>SUMPRODUCT(H16:L16,M135:Q135)</f>
        <v>0</v>
      </c>
      <c r="S135" s="25" t="s">
        <v>26</v>
      </c>
      <c r="T135" s="29">
        <f>8*$D$92</f>
        <v>8</v>
      </c>
      <c r="V135" s="28" t="s">
        <v>7</v>
      </c>
      <c r="W135" s="25">
        <v>1</v>
      </c>
      <c r="X135" s="25">
        <v>1</v>
      </c>
      <c r="Y135" s="25">
        <v>1</v>
      </c>
      <c r="Z135" s="25">
        <v>1</v>
      </c>
      <c r="AA135" s="33">
        <v>1</v>
      </c>
      <c r="AB135" s="37">
        <f>SUMPRODUCT(M16:Q16,W135:AA135)</f>
        <v>0</v>
      </c>
      <c r="AC135" s="25" t="s">
        <v>26</v>
      </c>
      <c r="AD135" s="29">
        <f>8*$D$92</f>
        <v>8</v>
      </c>
    </row>
    <row r="136" spans="2:30" ht="12.75" hidden="1">
      <c r="B136" s="28" t="s">
        <v>8</v>
      </c>
      <c r="C136" s="26"/>
      <c r="D136" s="26"/>
      <c r="E136" s="26"/>
      <c r="F136" s="26"/>
      <c r="G136" s="33">
        <v>1</v>
      </c>
      <c r="H136" s="37">
        <f>G17*G136</f>
        <v>15.151515151515152</v>
      </c>
      <c r="I136" s="25" t="s">
        <v>26</v>
      </c>
      <c r="J136" s="29">
        <f>8*$D$93</f>
        <v>24</v>
      </c>
      <c r="L136" s="28" t="s">
        <v>8</v>
      </c>
      <c r="M136" s="26"/>
      <c r="N136" s="26"/>
      <c r="O136" s="26"/>
      <c r="P136" s="26"/>
      <c r="Q136" s="33">
        <v>1</v>
      </c>
      <c r="R136" s="37">
        <f>L17*Q136</f>
        <v>0</v>
      </c>
      <c r="S136" s="25" t="s">
        <v>26</v>
      </c>
      <c r="T136" s="29">
        <f>8*$D$93</f>
        <v>24</v>
      </c>
      <c r="V136" s="28" t="s">
        <v>8</v>
      </c>
      <c r="W136" s="26"/>
      <c r="X136" s="26"/>
      <c r="Y136" s="26"/>
      <c r="Z136" s="26"/>
      <c r="AA136" s="33">
        <v>1</v>
      </c>
      <c r="AB136" s="37">
        <f>Q17*AA136</f>
        <v>0</v>
      </c>
      <c r="AC136" s="25" t="s">
        <v>26</v>
      </c>
      <c r="AD136" s="29">
        <f>8*$D$93</f>
        <v>24</v>
      </c>
    </row>
    <row r="137" spans="2:30" ht="12.75" hidden="1">
      <c r="B137" s="28" t="s">
        <v>9</v>
      </c>
      <c r="C137" s="26"/>
      <c r="D137" s="26"/>
      <c r="E137" s="25">
        <v>1</v>
      </c>
      <c r="F137" s="25">
        <v>1</v>
      </c>
      <c r="G137" s="33">
        <v>1</v>
      </c>
      <c r="H137" s="37">
        <f>SUMPRODUCT(E18:G18,E137:G137)</f>
        <v>5.05050505050505</v>
      </c>
      <c r="I137" s="25" t="s">
        <v>26</v>
      </c>
      <c r="J137" s="58">
        <v>7</v>
      </c>
      <c r="L137" s="28" t="s">
        <v>9</v>
      </c>
      <c r="M137" s="26"/>
      <c r="N137" s="26"/>
      <c r="O137" s="25">
        <v>1</v>
      </c>
      <c r="P137" s="25">
        <v>1</v>
      </c>
      <c r="Q137" s="33">
        <v>1</v>
      </c>
      <c r="R137" s="37">
        <f>SUMPRODUCT(J18:L18,O137:Q137)</f>
        <v>0</v>
      </c>
      <c r="S137" s="25" t="s">
        <v>26</v>
      </c>
      <c r="T137" s="58">
        <v>7</v>
      </c>
      <c r="V137" s="28" t="s">
        <v>9</v>
      </c>
      <c r="W137" s="26"/>
      <c r="X137" s="26"/>
      <c r="Y137" s="25">
        <v>1</v>
      </c>
      <c r="Z137" s="25">
        <v>1</v>
      </c>
      <c r="AA137" s="33">
        <v>1</v>
      </c>
      <c r="AB137" s="37">
        <f>SUMPRODUCT(O18:Q18,Y137:AA137)</f>
        <v>0</v>
      </c>
      <c r="AC137" s="25" t="s">
        <v>26</v>
      </c>
      <c r="AD137" s="58">
        <v>7</v>
      </c>
    </row>
    <row r="138" spans="2:30" ht="25.5" hidden="1">
      <c r="B138" s="28" t="s">
        <v>23</v>
      </c>
      <c r="C138" s="26"/>
      <c r="D138" s="25">
        <v>1</v>
      </c>
      <c r="E138" s="25">
        <v>1</v>
      </c>
      <c r="F138" s="25">
        <v>1</v>
      </c>
      <c r="G138" s="33">
        <v>1</v>
      </c>
      <c r="H138" s="37">
        <f>SUMPRODUCT(D19:G19,D138:G138)</f>
        <v>6.0606060606060606</v>
      </c>
      <c r="I138" s="25" t="s">
        <v>26</v>
      </c>
      <c r="J138" s="29">
        <f>8*$D$95</f>
        <v>8</v>
      </c>
      <c r="L138" s="28" t="s">
        <v>23</v>
      </c>
      <c r="M138" s="26"/>
      <c r="N138" s="25">
        <v>1</v>
      </c>
      <c r="O138" s="25">
        <v>1</v>
      </c>
      <c r="P138" s="25">
        <v>1</v>
      </c>
      <c r="Q138" s="33">
        <v>1</v>
      </c>
      <c r="R138" s="37">
        <f>SUMPRODUCT(I19:L19,N138:Q138)</f>
        <v>2.5565487227208195E-16</v>
      </c>
      <c r="S138" s="25" t="s">
        <v>26</v>
      </c>
      <c r="T138" s="29">
        <f>8*$D$95</f>
        <v>8</v>
      </c>
      <c r="V138" s="28" t="s">
        <v>23</v>
      </c>
      <c r="W138" s="26"/>
      <c r="X138" s="25">
        <v>1</v>
      </c>
      <c r="Y138" s="25">
        <v>1</v>
      </c>
      <c r="Z138" s="25">
        <v>1</v>
      </c>
      <c r="AA138" s="33">
        <v>1</v>
      </c>
      <c r="AB138" s="37">
        <f>SUMPRODUCT(N19:Q19,X138:AA138)</f>
        <v>0</v>
      </c>
      <c r="AC138" s="25" t="s">
        <v>26</v>
      </c>
      <c r="AD138" s="29">
        <f>8*$D$95</f>
        <v>8</v>
      </c>
    </row>
    <row r="139" spans="2:30" ht="12.75" hidden="1">
      <c r="B139" s="28" t="s">
        <v>24</v>
      </c>
      <c r="C139" s="26"/>
      <c r="D139" s="25">
        <v>1</v>
      </c>
      <c r="E139" s="25">
        <v>1</v>
      </c>
      <c r="F139" s="25">
        <v>1</v>
      </c>
      <c r="G139" s="33">
        <v>1</v>
      </c>
      <c r="H139" s="37">
        <f>SUMPRODUCT(D20:G20,D139:G139)</f>
        <v>3.0303030303030303</v>
      </c>
      <c r="I139" s="25" t="s">
        <v>26</v>
      </c>
      <c r="J139" s="29">
        <f>8*$D$96</f>
        <v>8</v>
      </c>
      <c r="L139" s="28" t="s">
        <v>24</v>
      </c>
      <c r="M139" s="26"/>
      <c r="N139" s="25">
        <v>1</v>
      </c>
      <c r="O139" s="25">
        <v>1</v>
      </c>
      <c r="P139" s="25">
        <v>1</v>
      </c>
      <c r="Q139" s="33">
        <v>1</v>
      </c>
      <c r="R139" s="37">
        <f>SUMPRODUCT(I20:L20,N139:Q139)</f>
        <v>0</v>
      </c>
      <c r="S139" s="25" t="s">
        <v>26</v>
      </c>
      <c r="T139" s="29">
        <f>8*$D$96</f>
        <v>8</v>
      </c>
      <c r="V139" s="28" t="s">
        <v>24</v>
      </c>
      <c r="W139" s="26"/>
      <c r="X139" s="25">
        <v>1</v>
      </c>
      <c r="Y139" s="25">
        <v>1</v>
      </c>
      <c r="Z139" s="25">
        <v>1</v>
      </c>
      <c r="AA139" s="33">
        <v>1</v>
      </c>
      <c r="AB139" s="37">
        <f>SUMPRODUCT(N20:Q20,X139:AA139)</f>
        <v>0</v>
      </c>
      <c r="AC139" s="25" t="s">
        <v>26</v>
      </c>
      <c r="AD139" s="29">
        <f>8*$D$96</f>
        <v>8</v>
      </c>
    </row>
    <row r="140" spans="2:30" ht="12.75" hidden="1">
      <c r="B140" s="28" t="s">
        <v>10</v>
      </c>
      <c r="C140" s="26"/>
      <c r="D140" s="25">
        <v>1</v>
      </c>
      <c r="E140" s="25">
        <v>1</v>
      </c>
      <c r="F140" s="25">
        <v>1</v>
      </c>
      <c r="G140" s="33">
        <v>1</v>
      </c>
      <c r="H140" s="37">
        <f>SUMPRODUCT(D21:G21,D140:G140)</f>
        <v>7.575757575757575</v>
      </c>
      <c r="I140" s="25" t="s">
        <v>26</v>
      </c>
      <c r="J140" s="29">
        <f>8*$D$97</f>
        <v>16</v>
      </c>
      <c r="L140" s="28" t="s">
        <v>10</v>
      </c>
      <c r="M140" s="26"/>
      <c r="N140" s="25">
        <v>1</v>
      </c>
      <c r="O140" s="25">
        <v>1</v>
      </c>
      <c r="P140" s="25">
        <v>1</v>
      </c>
      <c r="Q140" s="33">
        <v>1</v>
      </c>
      <c r="R140" s="37">
        <f>SUMPRODUCT(I21:L21,N140:Q140)</f>
        <v>0</v>
      </c>
      <c r="S140" s="25" t="s">
        <v>26</v>
      </c>
      <c r="T140" s="29">
        <f>8*$D$97</f>
        <v>16</v>
      </c>
      <c r="V140" s="28" t="s">
        <v>10</v>
      </c>
      <c r="W140" s="26"/>
      <c r="X140" s="25">
        <v>1</v>
      </c>
      <c r="Y140" s="25">
        <v>1</v>
      </c>
      <c r="Z140" s="25">
        <v>1</v>
      </c>
      <c r="AA140" s="33">
        <v>1</v>
      </c>
      <c r="AB140" s="37">
        <f>SUMPRODUCT(N21:Q21,X140:AA140)</f>
        <v>0</v>
      </c>
      <c r="AC140" s="25" t="s">
        <v>26</v>
      </c>
      <c r="AD140" s="29">
        <f>8*$D$97</f>
        <v>16</v>
      </c>
    </row>
    <row r="141" spans="2:30" ht="12.75" hidden="1">
      <c r="B141" s="28" t="s">
        <v>11</v>
      </c>
      <c r="C141" s="26"/>
      <c r="D141" s="26"/>
      <c r="E141" s="25">
        <v>1</v>
      </c>
      <c r="F141" s="25">
        <v>1</v>
      </c>
      <c r="G141" s="33">
        <v>1</v>
      </c>
      <c r="H141" s="37">
        <f>SUMPRODUCT(E22:G22,E141:G141)</f>
        <v>15.151515151515152</v>
      </c>
      <c r="I141" s="25" t="s">
        <v>26</v>
      </c>
      <c r="J141" s="29">
        <f>8*$D$98</f>
        <v>40</v>
      </c>
      <c r="L141" s="28" t="s">
        <v>11</v>
      </c>
      <c r="M141" s="26"/>
      <c r="N141" s="26"/>
      <c r="O141" s="25">
        <v>1</v>
      </c>
      <c r="P141" s="25">
        <v>1</v>
      </c>
      <c r="Q141" s="33">
        <v>1</v>
      </c>
      <c r="R141" s="37">
        <f>SUMPRODUCT(J22:L22,O141:Q141)</f>
        <v>0</v>
      </c>
      <c r="S141" s="25" t="s">
        <v>26</v>
      </c>
      <c r="T141" s="29">
        <f>8*$D$98</f>
        <v>40</v>
      </c>
      <c r="V141" s="28" t="s">
        <v>11</v>
      </c>
      <c r="W141" s="26"/>
      <c r="X141" s="26"/>
      <c r="Y141" s="25">
        <v>1</v>
      </c>
      <c r="Z141" s="25">
        <v>1</v>
      </c>
      <c r="AA141" s="33">
        <v>1</v>
      </c>
      <c r="AB141" s="37">
        <f>SUMPRODUCT(O22:Q22,Y141:AA141)</f>
        <v>0</v>
      </c>
      <c r="AC141" s="25" t="s">
        <v>26</v>
      </c>
      <c r="AD141" s="29">
        <f>8*$D$98</f>
        <v>40</v>
      </c>
    </row>
    <row r="142" spans="2:30" ht="12.75" hidden="1">
      <c r="B142" s="28" t="s">
        <v>12</v>
      </c>
      <c r="C142" s="25">
        <v>1</v>
      </c>
      <c r="D142" s="25">
        <v>1</v>
      </c>
      <c r="E142" s="25">
        <v>1</v>
      </c>
      <c r="F142" s="25">
        <v>1</v>
      </c>
      <c r="G142" s="33">
        <v>1</v>
      </c>
      <c r="H142" s="37">
        <f>SUMPRODUCT(C23:G23,C142:G142)</f>
        <v>5.05050505050505</v>
      </c>
      <c r="I142" s="25" t="s">
        <v>26</v>
      </c>
      <c r="J142" s="29">
        <f>8*$D$99</f>
        <v>24</v>
      </c>
      <c r="L142" s="28" t="s">
        <v>12</v>
      </c>
      <c r="M142" s="25">
        <v>1</v>
      </c>
      <c r="N142" s="25">
        <v>1</v>
      </c>
      <c r="O142" s="25">
        <v>1</v>
      </c>
      <c r="P142" s="25">
        <v>1</v>
      </c>
      <c r="Q142" s="33">
        <v>1</v>
      </c>
      <c r="R142" s="37">
        <f>SUMPRODUCT(H23:L23,M142:Q142)</f>
        <v>0</v>
      </c>
      <c r="S142" s="25" t="s">
        <v>26</v>
      </c>
      <c r="T142" s="29">
        <f>8*$D$99</f>
        <v>24</v>
      </c>
      <c r="V142" s="28" t="s">
        <v>12</v>
      </c>
      <c r="W142" s="25">
        <v>1</v>
      </c>
      <c r="X142" s="25">
        <v>1</v>
      </c>
      <c r="Y142" s="25">
        <v>1</v>
      </c>
      <c r="Z142" s="25">
        <v>1</v>
      </c>
      <c r="AA142" s="33">
        <v>1</v>
      </c>
      <c r="AB142" s="37">
        <f>SUMPRODUCT(M23:Q23,W142:AA142)</f>
        <v>0</v>
      </c>
      <c r="AC142" s="25" t="s">
        <v>26</v>
      </c>
      <c r="AD142" s="29">
        <f>8*$D$99</f>
        <v>24</v>
      </c>
    </row>
    <row r="143" spans="2:30" ht="12.75" hidden="1">
      <c r="B143" s="28" t="s">
        <v>13</v>
      </c>
      <c r="C143" s="25">
        <v>1</v>
      </c>
      <c r="D143" s="25">
        <v>1</v>
      </c>
      <c r="E143" s="25">
        <v>1</v>
      </c>
      <c r="F143" s="25">
        <v>1</v>
      </c>
      <c r="G143" s="33">
        <v>1</v>
      </c>
      <c r="H143" s="37">
        <f>SUMPRODUCT(C24:G24,C143:G143)</f>
        <v>5.05050505050505</v>
      </c>
      <c r="I143" s="25" t="s">
        <v>26</v>
      </c>
      <c r="J143" s="29">
        <f>8*$D$100</f>
        <v>16</v>
      </c>
      <c r="L143" s="28" t="s">
        <v>13</v>
      </c>
      <c r="M143" s="25">
        <v>1</v>
      </c>
      <c r="N143" s="25">
        <v>1</v>
      </c>
      <c r="O143" s="25">
        <v>1</v>
      </c>
      <c r="P143" s="25">
        <v>1</v>
      </c>
      <c r="Q143" s="33">
        <v>1</v>
      </c>
      <c r="R143" s="37">
        <f>SUMPRODUCT(H24:L24,M143:Q143)</f>
        <v>0</v>
      </c>
      <c r="S143" s="25" t="s">
        <v>26</v>
      </c>
      <c r="T143" s="29">
        <f>8*$D$100</f>
        <v>16</v>
      </c>
      <c r="V143" s="28" t="s">
        <v>13</v>
      </c>
      <c r="W143" s="25">
        <v>1</v>
      </c>
      <c r="X143" s="25">
        <v>1</v>
      </c>
      <c r="Y143" s="25">
        <v>1</v>
      </c>
      <c r="Z143" s="25">
        <v>1</v>
      </c>
      <c r="AA143" s="33">
        <v>1</v>
      </c>
      <c r="AB143" s="37">
        <f>SUMPRODUCT(M24:Q24,W143:AA143)</f>
        <v>0</v>
      </c>
      <c r="AC143" s="25" t="s">
        <v>26</v>
      </c>
      <c r="AD143" s="29">
        <f>8*$D$100</f>
        <v>16</v>
      </c>
    </row>
    <row r="144" spans="2:30" ht="25.5" hidden="1">
      <c r="B144" s="28" t="s">
        <v>14</v>
      </c>
      <c r="C144" s="25">
        <v>1</v>
      </c>
      <c r="D144" s="25">
        <v>1</v>
      </c>
      <c r="E144" s="25">
        <v>1</v>
      </c>
      <c r="F144" s="25">
        <v>1</v>
      </c>
      <c r="G144" s="33">
        <v>1</v>
      </c>
      <c r="H144" s="37">
        <f>SUMPRODUCT(C25:G25,C144:G144)</f>
        <v>2.0202020202020203</v>
      </c>
      <c r="I144" s="25" t="s">
        <v>26</v>
      </c>
      <c r="J144" s="29">
        <f>8*$D$101</f>
        <v>8</v>
      </c>
      <c r="L144" s="28" t="s">
        <v>14</v>
      </c>
      <c r="M144" s="25">
        <v>1</v>
      </c>
      <c r="N144" s="25">
        <v>1</v>
      </c>
      <c r="O144" s="25">
        <v>1</v>
      </c>
      <c r="P144" s="25">
        <v>1</v>
      </c>
      <c r="Q144" s="33">
        <v>1</v>
      </c>
      <c r="R144" s="37">
        <f>SUMPRODUCT(H25:L25,M144:Q144)</f>
        <v>0</v>
      </c>
      <c r="S144" s="25" t="s">
        <v>26</v>
      </c>
      <c r="T144" s="29">
        <f>8*$D$101</f>
        <v>8</v>
      </c>
      <c r="V144" s="28" t="s">
        <v>14</v>
      </c>
      <c r="W144" s="25">
        <v>1</v>
      </c>
      <c r="X144" s="25">
        <v>1</v>
      </c>
      <c r="Y144" s="25">
        <v>1</v>
      </c>
      <c r="Z144" s="25">
        <v>1</v>
      </c>
      <c r="AA144" s="33">
        <v>1</v>
      </c>
      <c r="AB144" s="37">
        <f>SUMPRODUCT(M25:Q25,W144:AA144)</f>
        <v>0</v>
      </c>
      <c r="AC144" s="25" t="s">
        <v>26</v>
      </c>
      <c r="AD144" s="29">
        <f>8*$D$101</f>
        <v>8</v>
      </c>
    </row>
    <row r="145" spans="2:30" ht="25.5" hidden="1">
      <c r="B145" s="28" t="s">
        <v>15</v>
      </c>
      <c r="C145" s="26"/>
      <c r="D145" s="25">
        <v>1</v>
      </c>
      <c r="E145" s="25">
        <v>1</v>
      </c>
      <c r="F145" s="25">
        <v>1</v>
      </c>
      <c r="G145" s="33">
        <v>1</v>
      </c>
      <c r="H145" s="37">
        <f>SUMPRODUCT(D26:G26,D145:G145)</f>
        <v>3.0303030303030303</v>
      </c>
      <c r="I145" s="25" t="s">
        <v>26</v>
      </c>
      <c r="J145" s="29">
        <f>8*$D$102</f>
        <v>16</v>
      </c>
      <c r="L145" s="28" t="s">
        <v>15</v>
      </c>
      <c r="M145" s="26"/>
      <c r="N145" s="25">
        <v>1</v>
      </c>
      <c r="O145" s="25">
        <v>1</v>
      </c>
      <c r="P145" s="25">
        <v>1</v>
      </c>
      <c r="Q145" s="33">
        <v>1</v>
      </c>
      <c r="R145" s="37">
        <f>SUMPRODUCT(I26:L26,N145:Q145)</f>
        <v>0</v>
      </c>
      <c r="S145" s="25" t="s">
        <v>26</v>
      </c>
      <c r="T145" s="29">
        <f>8*$D$102</f>
        <v>16</v>
      </c>
      <c r="V145" s="28" t="s">
        <v>15</v>
      </c>
      <c r="W145" s="26"/>
      <c r="X145" s="25">
        <v>1</v>
      </c>
      <c r="Y145" s="25">
        <v>1</v>
      </c>
      <c r="Z145" s="25">
        <v>1</v>
      </c>
      <c r="AA145" s="33">
        <v>1</v>
      </c>
      <c r="AB145" s="37">
        <f>SUMPRODUCT(N26:Q26,X145:AA145)</f>
        <v>0</v>
      </c>
      <c r="AC145" s="25" t="s">
        <v>26</v>
      </c>
      <c r="AD145" s="29">
        <f>8*$D$102</f>
        <v>16</v>
      </c>
    </row>
    <row r="146" spans="2:30" ht="12.75" hidden="1">
      <c r="B146" s="28" t="s">
        <v>16</v>
      </c>
      <c r="C146" s="26"/>
      <c r="D146" s="26"/>
      <c r="E146" s="25">
        <v>1</v>
      </c>
      <c r="F146" s="25">
        <v>1</v>
      </c>
      <c r="G146" s="33">
        <v>1</v>
      </c>
      <c r="H146" s="37">
        <f>SUMPRODUCT(E27:G27,E146:G146)</f>
        <v>1.5151515151515151</v>
      </c>
      <c r="I146" s="25" t="s">
        <v>26</v>
      </c>
      <c r="J146" s="29">
        <f>8*$D$103</f>
        <v>8</v>
      </c>
      <c r="L146" s="28" t="s">
        <v>16</v>
      </c>
      <c r="M146" s="26"/>
      <c r="N146" s="26"/>
      <c r="O146" s="25">
        <v>1</v>
      </c>
      <c r="P146" s="25">
        <v>1</v>
      </c>
      <c r="Q146" s="33">
        <v>1</v>
      </c>
      <c r="R146" s="37">
        <f>SUMPRODUCT(J27:L27,O146:Q146)</f>
        <v>0</v>
      </c>
      <c r="S146" s="25" t="s">
        <v>26</v>
      </c>
      <c r="T146" s="29">
        <f>8*$D$103</f>
        <v>8</v>
      </c>
      <c r="V146" s="28" t="s">
        <v>16</v>
      </c>
      <c r="W146" s="26"/>
      <c r="X146" s="26"/>
      <c r="Y146" s="25">
        <v>1</v>
      </c>
      <c r="Z146" s="25">
        <v>1</v>
      </c>
      <c r="AA146" s="33">
        <v>1</v>
      </c>
      <c r="AB146" s="37">
        <f>SUMPRODUCT(O27:Q27,Y146:AA146)</f>
        <v>0</v>
      </c>
      <c r="AC146" s="25" t="s">
        <v>26</v>
      </c>
      <c r="AD146" s="29">
        <f>8*$D$103</f>
        <v>8</v>
      </c>
    </row>
    <row r="147" spans="2:30" ht="25.5" hidden="1">
      <c r="B147" s="28" t="s">
        <v>17</v>
      </c>
      <c r="C147" s="26"/>
      <c r="D147" s="25">
        <v>1</v>
      </c>
      <c r="E147" s="25">
        <v>1</v>
      </c>
      <c r="F147" s="25">
        <v>1</v>
      </c>
      <c r="G147" s="33">
        <v>1</v>
      </c>
      <c r="H147" s="37">
        <f>SUMPRODUCT(D28:G28,D147:G147)</f>
        <v>4.545454545454546</v>
      </c>
      <c r="I147" s="25" t="s">
        <v>26</v>
      </c>
      <c r="J147" s="29">
        <f>8*$D$104</f>
        <v>8</v>
      </c>
      <c r="L147" s="28" t="s">
        <v>17</v>
      </c>
      <c r="M147" s="26"/>
      <c r="N147" s="25">
        <v>1</v>
      </c>
      <c r="O147" s="25">
        <v>1</v>
      </c>
      <c r="P147" s="25">
        <v>1</v>
      </c>
      <c r="Q147" s="33">
        <v>1</v>
      </c>
      <c r="R147" s="37">
        <f>SUMPRODUCT(I28:L28,N147:Q147)</f>
        <v>0</v>
      </c>
      <c r="S147" s="25" t="s">
        <v>26</v>
      </c>
      <c r="T147" s="29">
        <f>8*$D$104</f>
        <v>8</v>
      </c>
      <c r="V147" s="28" t="s">
        <v>17</v>
      </c>
      <c r="W147" s="26"/>
      <c r="X147" s="25">
        <v>1</v>
      </c>
      <c r="Y147" s="25">
        <v>1</v>
      </c>
      <c r="Z147" s="25">
        <v>1</v>
      </c>
      <c r="AA147" s="33">
        <v>1</v>
      </c>
      <c r="AB147" s="37">
        <f>SUMPRODUCT(N28:Q28,X147:AA147)</f>
        <v>0</v>
      </c>
      <c r="AC147" s="25" t="s">
        <v>26</v>
      </c>
      <c r="AD147" s="29">
        <f>8*$D$104</f>
        <v>8</v>
      </c>
    </row>
    <row r="148" spans="2:30" ht="26.25" hidden="1" thickBot="1">
      <c r="B148" s="18" t="s">
        <v>18</v>
      </c>
      <c r="C148" s="30"/>
      <c r="D148" s="30"/>
      <c r="E148" s="30"/>
      <c r="F148" s="20">
        <v>1</v>
      </c>
      <c r="G148" s="34">
        <v>1</v>
      </c>
      <c r="H148" s="38">
        <f>SUMPRODUCT(F29:G29,F148:G148)</f>
        <v>15.151515151515152</v>
      </c>
      <c r="I148" s="20" t="s">
        <v>26</v>
      </c>
      <c r="J148" s="31">
        <f>8*$D$105</f>
        <v>40</v>
      </c>
      <c r="L148" s="18" t="s">
        <v>18</v>
      </c>
      <c r="M148" s="30"/>
      <c r="N148" s="30"/>
      <c r="O148" s="30"/>
      <c r="P148" s="20">
        <v>1</v>
      </c>
      <c r="Q148" s="34">
        <v>1</v>
      </c>
      <c r="R148" s="38">
        <f>SUMPRODUCT(K29:L29,P148:Q148)</f>
        <v>0</v>
      </c>
      <c r="S148" s="20" t="s">
        <v>26</v>
      </c>
      <c r="T148" s="31">
        <f>8*$D$105</f>
        <v>40</v>
      </c>
      <c r="V148" s="18" t="s">
        <v>18</v>
      </c>
      <c r="W148" s="30"/>
      <c r="X148" s="30"/>
      <c r="Y148" s="30"/>
      <c r="Z148" s="20">
        <v>1</v>
      </c>
      <c r="AA148" s="34">
        <v>1</v>
      </c>
      <c r="AB148" s="38">
        <f>SUMPRODUCT(P29:Q29,Z148:AA148)</f>
        <v>0</v>
      </c>
      <c r="AC148" s="20" t="s">
        <v>26</v>
      </c>
      <c r="AD148" s="31">
        <f>8*$D$105</f>
        <v>40</v>
      </c>
    </row>
    <row r="149" ht="12.75" hidden="1"/>
    <row r="150" ht="13.5" hidden="1" thickBot="1"/>
    <row r="151" spans="2:20" ht="12.75" hidden="1">
      <c r="B151" s="15" t="s">
        <v>3</v>
      </c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32"/>
      <c r="R151" s="35">
        <f aca="true" t="shared" si="6" ref="R151:R168">SUMPRODUCT(C12:Q12,C151:Q151)</f>
        <v>0</v>
      </c>
      <c r="S151" s="25" t="s">
        <v>38</v>
      </c>
      <c r="T151" s="25">
        <v>0</v>
      </c>
    </row>
    <row r="152" spans="2:20" ht="12.75" hidden="1">
      <c r="B152" s="28" t="s">
        <v>4</v>
      </c>
      <c r="C152" s="26">
        <v>1</v>
      </c>
      <c r="D152" s="25"/>
      <c r="E152" s="25"/>
      <c r="F152" s="25"/>
      <c r="G152" s="25"/>
      <c r="H152" s="26">
        <v>1</v>
      </c>
      <c r="I152" s="25"/>
      <c r="J152" s="25"/>
      <c r="K152" s="25"/>
      <c r="L152" s="25"/>
      <c r="M152" s="26">
        <v>1</v>
      </c>
      <c r="N152" s="25"/>
      <c r="O152" s="25"/>
      <c r="P152" s="25"/>
      <c r="Q152" s="33"/>
      <c r="R152" s="35">
        <f t="shared" si="6"/>
        <v>0</v>
      </c>
      <c r="S152" s="25" t="s">
        <v>38</v>
      </c>
      <c r="T152" s="25">
        <v>0</v>
      </c>
    </row>
    <row r="153" spans="2:20" ht="12.75" hidden="1">
      <c r="B153" s="28" t="s">
        <v>5</v>
      </c>
      <c r="C153" s="26">
        <v>1</v>
      </c>
      <c r="D153" s="25"/>
      <c r="E153" s="25"/>
      <c r="F153" s="25"/>
      <c r="G153" s="25"/>
      <c r="H153" s="26">
        <v>1</v>
      </c>
      <c r="I153" s="25"/>
      <c r="J153" s="25"/>
      <c r="K153" s="25"/>
      <c r="L153" s="25"/>
      <c r="M153" s="26">
        <v>1</v>
      </c>
      <c r="N153" s="25"/>
      <c r="O153" s="25"/>
      <c r="P153" s="25"/>
      <c r="Q153" s="33"/>
      <c r="R153" s="35">
        <f t="shared" si="6"/>
        <v>0</v>
      </c>
      <c r="S153" s="25" t="s">
        <v>38</v>
      </c>
      <c r="T153" s="25">
        <v>0</v>
      </c>
    </row>
    <row r="154" spans="2:20" ht="12.75" hidden="1">
      <c r="B154" s="28" t="s">
        <v>6</v>
      </c>
      <c r="C154" s="26">
        <v>1</v>
      </c>
      <c r="D154" s="25"/>
      <c r="E154" s="25"/>
      <c r="F154" s="25"/>
      <c r="G154" s="25"/>
      <c r="H154" s="26">
        <v>1</v>
      </c>
      <c r="I154" s="25"/>
      <c r="J154" s="25"/>
      <c r="K154" s="25"/>
      <c r="L154" s="25"/>
      <c r="M154" s="26">
        <v>1</v>
      </c>
      <c r="N154" s="25"/>
      <c r="O154" s="25"/>
      <c r="P154" s="25"/>
      <c r="Q154" s="33"/>
      <c r="R154" s="35">
        <f t="shared" si="6"/>
        <v>0</v>
      </c>
      <c r="S154" s="25" t="s">
        <v>38</v>
      </c>
      <c r="T154" s="25">
        <v>0</v>
      </c>
    </row>
    <row r="155" spans="2:20" ht="12.75" hidden="1">
      <c r="B155" s="28" t="s">
        <v>7</v>
      </c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33"/>
      <c r="R155" s="35">
        <f t="shared" si="6"/>
        <v>0</v>
      </c>
      <c r="S155" s="25" t="s">
        <v>38</v>
      </c>
      <c r="T155" s="25">
        <v>0</v>
      </c>
    </row>
    <row r="156" spans="2:20" ht="12.75" hidden="1">
      <c r="B156" s="28" t="s">
        <v>8</v>
      </c>
      <c r="C156" s="26">
        <v>1</v>
      </c>
      <c r="D156" s="26">
        <v>1</v>
      </c>
      <c r="E156" s="26">
        <v>1</v>
      </c>
      <c r="F156" s="26">
        <v>1</v>
      </c>
      <c r="G156" s="25"/>
      <c r="H156" s="26">
        <v>1</v>
      </c>
      <c r="I156" s="26">
        <v>1</v>
      </c>
      <c r="J156" s="26">
        <v>1</v>
      </c>
      <c r="K156" s="26">
        <v>1</v>
      </c>
      <c r="L156" s="25"/>
      <c r="M156" s="26">
        <v>1</v>
      </c>
      <c r="N156" s="26">
        <v>1</v>
      </c>
      <c r="O156" s="26">
        <v>1</v>
      </c>
      <c r="P156" s="26">
        <v>1</v>
      </c>
      <c r="Q156" s="33"/>
      <c r="R156" s="35">
        <f t="shared" si="6"/>
        <v>0</v>
      </c>
      <c r="S156" s="25" t="s">
        <v>38</v>
      </c>
      <c r="T156" s="25">
        <v>0</v>
      </c>
    </row>
    <row r="157" spans="2:20" ht="12.75" hidden="1">
      <c r="B157" s="28" t="s">
        <v>9</v>
      </c>
      <c r="C157" s="26">
        <v>1</v>
      </c>
      <c r="D157" s="26">
        <v>1</v>
      </c>
      <c r="E157" s="25"/>
      <c r="F157" s="25"/>
      <c r="G157" s="25"/>
      <c r="H157" s="26">
        <v>1</v>
      </c>
      <c r="I157" s="26">
        <v>1</v>
      </c>
      <c r="J157" s="25"/>
      <c r="K157" s="25"/>
      <c r="L157" s="25"/>
      <c r="M157" s="26">
        <v>1</v>
      </c>
      <c r="N157" s="26">
        <v>1</v>
      </c>
      <c r="O157" s="25"/>
      <c r="P157" s="25"/>
      <c r="Q157" s="33"/>
      <c r="R157" s="35">
        <f t="shared" si="6"/>
        <v>0</v>
      </c>
      <c r="S157" s="25" t="s">
        <v>38</v>
      </c>
      <c r="T157" s="25">
        <v>0</v>
      </c>
    </row>
    <row r="158" spans="2:20" ht="12.75" hidden="1">
      <c r="B158" s="28" t="s">
        <v>23</v>
      </c>
      <c r="C158" s="26">
        <v>1</v>
      </c>
      <c r="D158" s="25"/>
      <c r="E158" s="25"/>
      <c r="F158" s="25"/>
      <c r="G158" s="25"/>
      <c r="H158" s="26">
        <v>1</v>
      </c>
      <c r="I158" s="25"/>
      <c r="J158" s="25"/>
      <c r="K158" s="25"/>
      <c r="L158" s="25"/>
      <c r="M158" s="26">
        <v>1</v>
      </c>
      <c r="N158" s="25"/>
      <c r="O158" s="25"/>
      <c r="P158" s="25"/>
      <c r="Q158" s="33"/>
      <c r="R158" s="35">
        <f t="shared" si="6"/>
        <v>0</v>
      </c>
      <c r="S158" s="25" t="s">
        <v>38</v>
      </c>
      <c r="T158" s="25">
        <v>0</v>
      </c>
    </row>
    <row r="159" spans="2:20" ht="12.75" hidden="1">
      <c r="B159" s="28" t="s">
        <v>24</v>
      </c>
      <c r="C159" s="26">
        <v>1</v>
      </c>
      <c r="D159" s="25"/>
      <c r="E159" s="25"/>
      <c r="F159" s="25"/>
      <c r="G159" s="25"/>
      <c r="H159" s="26">
        <v>1</v>
      </c>
      <c r="I159" s="25"/>
      <c r="J159" s="25"/>
      <c r="K159" s="25"/>
      <c r="L159" s="25"/>
      <c r="M159" s="26">
        <v>1</v>
      </c>
      <c r="N159" s="25"/>
      <c r="O159" s="25"/>
      <c r="P159" s="25"/>
      <c r="Q159" s="33"/>
      <c r="R159" s="35">
        <f t="shared" si="6"/>
        <v>0</v>
      </c>
      <c r="S159" s="25" t="s">
        <v>38</v>
      </c>
      <c r="T159" s="25">
        <v>0</v>
      </c>
    </row>
    <row r="160" spans="2:20" ht="12.75" hidden="1">
      <c r="B160" s="28" t="s">
        <v>10</v>
      </c>
      <c r="C160" s="26">
        <v>1</v>
      </c>
      <c r="D160" s="25"/>
      <c r="E160" s="25"/>
      <c r="F160" s="25"/>
      <c r="G160" s="25"/>
      <c r="H160" s="26">
        <v>1</v>
      </c>
      <c r="I160" s="25"/>
      <c r="J160" s="25"/>
      <c r="K160" s="25"/>
      <c r="L160" s="25"/>
      <c r="M160" s="26">
        <v>1</v>
      </c>
      <c r="N160" s="25"/>
      <c r="O160" s="25"/>
      <c r="P160" s="25"/>
      <c r="Q160" s="33"/>
      <c r="R160" s="35">
        <f t="shared" si="6"/>
        <v>0</v>
      </c>
      <c r="S160" s="25" t="s">
        <v>38</v>
      </c>
      <c r="T160" s="25">
        <v>0</v>
      </c>
    </row>
    <row r="161" spans="2:20" ht="12.75" hidden="1">
      <c r="B161" s="28" t="s">
        <v>11</v>
      </c>
      <c r="C161" s="26">
        <v>1</v>
      </c>
      <c r="D161" s="26">
        <v>1</v>
      </c>
      <c r="E161" s="25"/>
      <c r="F161" s="25"/>
      <c r="G161" s="25"/>
      <c r="H161" s="26">
        <v>1</v>
      </c>
      <c r="I161" s="26">
        <v>1</v>
      </c>
      <c r="J161" s="25"/>
      <c r="K161" s="25"/>
      <c r="L161" s="25"/>
      <c r="M161" s="26">
        <v>1</v>
      </c>
      <c r="N161" s="26">
        <v>1</v>
      </c>
      <c r="O161" s="25"/>
      <c r="P161" s="25"/>
      <c r="Q161" s="33"/>
      <c r="R161" s="35">
        <f t="shared" si="6"/>
        <v>0</v>
      </c>
      <c r="S161" s="25" t="s">
        <v>38</v>
      </c>
      <c r="T161" s="25">
        <v>0</v>
      </c>
    </row>
    <row r="162" spans="2:20" ht="12.75" hidden="1">
      <c r="B162" s="28" t="s">
        <v>12</v>
      </c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33"/>
      <c r="R162" s="35">
        <f t="shared" si="6"/>
        <v>0</v>
      </c>
      <c r="S162" s="25" t="s">
        <v>38</v>
      </c>
      <c r="T162" s="25">
        <v>0</v>
      </c>
    </row>
    <row r="163" spans="2:20" ht="12.75" hidden="1">
      <c r="B163" s="28" t="s">
        <v>13</v>
      </c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33"/>
      <c r="R163" s="35">
        <f t="shared" si="6"/>
        <v>0</v>
      </c>
      <c r="S163" s="25" t="s">
        <v>38</v>
      </c>
      <c r="T163" s="25">
        <v>0</v>
      </c>
    </row>
    <row r="164" spans="2:20" ht="12.75" hidden="1">
      <c r="B164" s="28" t="s">
        <v>14</v>
      </c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33"/>
      <c r="R164" s="35">
        <f t="shared" si="6"/>
        <v>0</v>
      </c>
      <c r="S164" s="25" t="s">
        <v>38</v>
      </c>
      <c r="T164" s="25">
        <v>0</v>
      </c>
    </row>
    <row r="165" spans="2:20" ht="12.75" hidden="1">
      <c r="B165" s="28" t="s">
        <v>15</v>
      </c>
      <c r="C165" s="26">
        <v>1</v>
      </c>
      <c r="D165" s="25"/>
      <c r="E165" s="25"/>
      <c r="F165" s="25"/>
      <c r="G165" s="25"/>
      <c r="H165" s="26">
        <v>1</v>
      </c>
      <c r="I165" s="25"/>
      <c r="J165" s="25"/>
      <c r="K165" s="25"/>
      <c r="L165" s="25"/>
      <c r="M165" s="26">
        <v>1</v>
      </c>
      <c r="N165" s="25"/>
      <c r="O165" s="25"/>
      <c r="P165" s="25"/>
      <c r="Q165" s="33"/>
      <c r="R165" s="35">
        <f t="shared" si="6"/>
        <v>0</v>
      </c>
      <c r="S165" s="25" t="s">
        <v>38</v>
      </c>
      <c r="T165" s="25">
        <v>0</v>
      </c>
    </row>
    <row r="166" spans="2:20" ht="12.75" hidden="1">
      <c r="B166" s="28" t="s">
        <v>16</v>
      </c>
      <c r="C166" s="26">
        <v>1</v>
      </c>
      <c r="D166" s="26">
        <v>1</v>
      </c>
      <c r="E166" s="25"/>
      <c r="F166" s="25"/>
      <c r="G166" s="25"/>
      <c r="H166" s="26">
        <v>1</v>
      </c>
      <c r="I166" s="26">
        <v>1</v>
      </c>
      <c r="J166" s="25"/>
      <c r="K166" s="25"/>
      <c r="L166" s="25"/>
      <c r="M166" s="26">
        <v>1</v>
      </c>
      <c r="N166" s="26">
        <v>1</v>
      </c>
      <c r="O166" s="25"/>
      <c r="P166" s="25"/>
      <c r="Q166" s="33"/>
      <c r="R166" s="35">
        <f t="shared" si="6"/>
        <v>0</v>
      </c>
      <c r="S166" s="25" t="s">
        <v>38</v>
      </c>
      <c r="T166" s="25">
        <v>0</v>
      </c>
    </row>
    <row r="167" spans="2:20" ht="12.75" hidden="1">
      <c r="B167" s="28" t="s">
        <v>17</v>
      </c>
      <c r="C167" s="26">
        <v>1</v>
      </c>
      <c r="D167" s="25"/>
      <c r="E167" s="25"/>
      <c r="F167" s="25"/>
      <c r="G167" s="25"/>
      <c r="H167" s="26">
        <v>1</v>
      </c>
      <c r="I167" s="25"/>
      <c r="J167" s="25"/>
      <c r="K167" s="25"/>
      <c r="L167" s="25"/>
      <c r="M167" s="26">
        <v>1</v>
      </c>
      <c r="N167" s="25"/>
      <c r="O167" s="25"/>
      <c r="P167" s="25"/>
      <c r="Q167" s="33"/>
      <c r="R167" s="35">
        <f t="shared" si="6"/>
        <v>0</v>
      </c>
      <c r="S167" s="25" t="s">
        <v>38</v>
      </c>
      <c r="T167" s="25">
        <v>0</v>
      </c>
    </row>
    <row r="168" spans="2:20" ht="13.5" hidden="1" thickBot="1">
      <c r="B168" s="18" t="s">
        <v>18</v>
      </c>
      <c r="C168" s="30">
        <v>1</v>
      </c>
      <c r="D168" s="30">
        <v>1</v>
      </c>
      <c r="E168" s="30">
        <v>1</v>
      </c>
      <c r="F168" s="20"/>
      <c r="G168" s="20"/>
      <c r="H168" s="30">
        <v>1</v>
      </c>
      <c r="I168" s="30">
        <v>1</v>
      </c>
      <c r="J168" s="30">
        <v>1</v>
      </c>
      <c r="K168" s="20"/>
      <c r="L168" s="20"/>
      <c r="M168" s="30">
        <v>1</v>
      </c>
      <c r="N168" s="30">
        <v>1</v>
      </c>
      <c r="O168" s="30">
        <v>1</v>
      </c>
      <c r="P168" s="20"/>
      <c r="Q168" s="34"/>
      <c r="R168" s="35">
        <f t="shared" si="6"/>
        <v>0</v>
      </c>
      <c r="S168" s="25" t="s">
        <v>38</v>
      </c>
      <c r="T168" s="25">
        <v>0</v>
      </c>
    </row>
    <row r="169" ht="12.75" hidden="1"/>
    <row r="170" ht="12.75" hidden="1"/>
    <row r="171" ht="12.75" hidden="1">
      <c r="V171" s="5"/>
    </row>
    <row r="172" ht="12.75" hidden="1">
      <c r="V172" s="5"/>
    </row>
    <row r="173" ht="12.75">
      <c r="V173" s="5"/>
    </row>
    <row r="174" ht="12.75">
      <c r="V174" s="5"/>
    </row>
    <row r="175" ht="12.75">
      <c r="V175" s="5"/>
    </row>
    <row r="176" spans="12:22" ht="12.75">
      <c r="L176" s="5"/>
      <c r="V176" s="5"/>
    </row>
    <row r="177" spans="12:22" ht="12.75">
      <c r="L177" s="5"/>
      <c r="V177" s="5"/>
    </row>
    <row r="178" spans="12:22" ht="12.75">
      <c r="L178" s="5"/>
      <c r="V178" s="5"/>
    </row>
    <row r="179" spans="12:22" ht="12.75">
      <c r="L179" s="5"/>
      <c r="V179" s="5"/>
    </row>
    <row r="180" spans="12:22" ht="12.75">
      <c r="L180" s="5"/>
      <c r="V180" s="5"/>
    </row>
    <row r="181" ht="12.75">
      <c r="V181" s="5"/>
    </row>
    <row r="182" ht="12.75">
      <c r="V182" s="5"/>
    </row>
    <row r="183" ht="12.75">
      <c r="V183" s="5"/>
    </row>
    <row r="184" ht="12.75">
      <c r="V184" s="5"/>
    </row>
    <row r="185" ht="12.75">
      <c r="V185" s="5"/>
    </row>
  </sheetData>
  <mergeCells count="14">
    <mergeCell ref="A9:L9"/>
    <mergeCell ref="B10:B11"/>
    <mergeCell ref="A10:A11"/>
    <mergeCell ref="A33:B33"/>
    <mergeCell ref="M10:Q10"/>
    <mergeCell ref="A1:F1"/>
    <mergeCell ref="N74:S74"/>
    <mergeCell ref="C10:G10"/>
    <mergeCell ref="H10:L10"/>
    <mergeCell ref="A45:E45"/>
    <mergeCell ref="A30:B30"/>
    <mergeCell ref="C33:H33"/>
    <mergeCell ref="I33:K33"/>
    <mergeCell ref="A32:K32"/>
  </mergeCells>
  <conditionalFormatting sqref="I35:K35 J19 J30">
    <cfRule type="cellIs" priority="1" dxfId="0" operator="lessThanOrEqual" stopIfTrue="1">
      <formula>0.0049</formula>
    </cfRule>
  </conditionalFormatting>
  <conditionalFormatting sqref="J20:J29 C47:E64 C12:I30 K12:Q30 J12:J18">
    <cfRule type="cellIs" priority="2" dxfId="0" operator="equal" stopIfTrue="1">
      <formula>0</formula>
    </cfRule>
  </conditionalFormatting>
  <conditionalFormatting sqref="D36:H36">
    <cfRule type="cellIs" priority="3" dxfId="0" operator="lessThanOrEqual" stopIfTrue="1">
      <formula>0.0004</formula>
    </cfRule>
  </conditionalFormatting>
  <printOptions horizontalCentered="1" verticalCentered="1"/>
  <pageMargins left="0.2" right="0.2" top="0.25" bottom="0.25" header="0.5" footer="0.5"/>
  <pageSetup horizontalDpi="600" verticalDpi="600" orientation="landscape" scale="49" r:id="rId1"/>
  <headerFooter alignWithMargins="0">
    <oddHeader>&amp;CWorkforce Staffing Model</oddHeader>
  </headerFooter>
  <rowBreaks count="1" manualBreakCount="1"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E173"/>
  <sheetViews>
    <sheetView zoomScale="50" zoomScaleNormal="50" workbookViewId="0" topLeftCell="A1">
      <selection activeCell="H12" sqref="H12"/>
    </sheetView>
  </sheetViews>
  <sheetFormatPr defaultColWidth="9.140625" defaultRowHeight="12.75"/>
  <cols>
    <col min="1" max="1" width="29.7109375" style="2" customWidth="1"/>
    <col min="2" max="2" width="19.140625" style="2" customWidth="1"/>
    <col min="3" max="11" width="14.57421875" style="5" customWidth="1"/>
    <col min="12" max="12" width="14.57421875" style="2" customWidth="1"/>
    <col min="13" max="17" width="15.7109375" style="5" customWidth="1"/>
    <col min="18" max="20" width="13.8515625" style="5" customWidth="1"/>
    <col min="21" max="21" width="26.28125" style="5" customWidth="1"/>
    <col min="22" max="22" width="12.57421875" style="2" customWidth="1"/>
    <col min="23" max="30" width="4.421875" style="5" customWidth="1"/>
    <col min="31" max="31" width="9.140625" style="5" customWidth="1"/>
    <col min="32" max="16384" width="9.140625" style="2" customWidth="1"/>
  </cols>
  <sheetData>
    <row r="1" spans="1:31" ht="17.25" customHeight="1" thickBot="1">
      <c r="A1" s="154" t="s">
        <v>51</v>
      </c>
      <c r="B1" s="74"/>
      <c r="C1" s="74"/>
      <c r="D1" s="74"/>
      <c r="E1" s="74"/>
      <c r="F1" s="75"/>
      <c r="M1" s="2"/>
      <c r="N1" s="2"/>
      <c r="O1" s="2"/>
      <c r="P1" s="2"/>
      <c r="Q1" s="2"/>
      <c r="R1" s="2"/>
      <c r="S1" s="2"/>
      <c r="T1" s="2"/>
      <c r="U1" s="2"/>
      <c r="W1" s="2"/>
      <c r="X1" s="2"/>
      <c r="Y1" s="2"/>
      <c r="Z1" s="2"/>
      <c r="AA1" s="2"/>
      <c r="AB1" s="2"/>
      <c r="AC1" s="2"/>
      <c r="AD1" s="2"/>
      <c r="AE1" s="2"/>
    </row>
    <row r="2" spans="1:31" ht="28.5" customHeight="1">
      <c r="A2" s="59" t="s">
        <v>32</v>
      </c>
      <c r="B2" s="66">
        <v>22</v>
      </c>
      <c r="C2" s="13"/>
      <c r="D2" s="13"/>
      <c r="E2" s="13"/>
      <c r="F2" s="76"/>
      <c r="M2" s="2"/>
      <c r="N2" s="2"/>
      <c r="O2" s="2"/>
      <c r="P2" s="2"/>
      <c r="Q2" s="2"/>
      <c r="R2" s="2"/>
      <c r="S2" s="2"/>
      <c r="T2" s="2"/>
      <c r="U2" s="2"/>
      <c r="W2" s="2"/>
      <c r="X2" s="2"/>
      <c r="Y2" s="2"/>
      <c r="Z2" s="2"/>
      <c r="AA2" s="2"/>
      <c r="AB2" s="2"/>
      <c r="AC2" s="2"/>
      <c r="AD2" s="2"/>
      <c r="AE2" s="2"/>
    </row>
    <row r="3" spans="1:31" ht="28.5" customHeight="1" thickBot="1">
      <c r="A3" s="60" t="s">
        <v>50</v>
      </c>
      <c r="B3" s="67">
        <v>45000</v>
      </c>
      <c r="C3" s="13"/>
      <c r="D3" s="13"/>
      <c r="E3" s="13"/>
      <c r="F3" s="76"/>
      <c r="M3" s="2"/>
      <c r="N3" s="2"/>
      <c r="O3" s="2"/>
      <c r="P3" s="2"/>
      <c r="Q3" s="2"/>
      <c r="R3" s="2"/>
      <c r="S3" s="2"/>
      <c r="T3" s="2"/>
      <c r="U3" s="2"/>
      <c r="W3" s="2"/>
      <c r="X3" s="2"/>
      <c r="Y3" s="2"/>
      <c r="Z3" s="2"/>
      <c r="AA3" s="2"/>
      <c r="AB3" s="2"/>
      <c r="AC3" s="2"/>
      <c r="AD3" s="2"/>
      <c r="AE3" s="2"/>
    </row>
    <row r="4" spans="1:11" ht="21" customHeight="1" thickBot="1">
      <c r="A4" s="77"/>
      <c r="B4" s="13"/>
      <c r="C4" s="13"/>
      <c r="D4" s="13"/>
      <c r="E4" s="72"/>
      <c r="F4" s="78"/>
      <c r="H4" s="2"/>
      <c r="I4" s="2"/>
      <c r="J4" s="2"/>
      <c r="K4" s="2"/>
    </row>
    <row r="5" spans="1:11" ht="21" customHeight="1">
      <c r="A5" s="61" t="s">
        <v>46</v>
      </c>
      <c r="B5" s="62" t="s">
        <v>39</v>
      </c>
      <c r="C5" s="62" t="s">
        <v>40</v>
      </c>
      <c r="D5" s="62" t="s">
        <v>41</v>
      </c>
      <c r="E5" s="62" t="s">
        <v>42</v>
      </c>
      <c r="F5" s="63" t="s">
        <v>43</v>
      </c>
      <c r="H5" s="73"/>
      <c r="I5" s="73"/>
      <c r="J5" s="73"/>
      <c r="K5" s="73"/>
    </row>
    <row r="6" spans="1:11" ht="21" customHeight="1" thickBot="1">
      <c r="A6" s="60" t="s">
        <v>47</v>
      </c>
      <c r="B6" s="64">
        <v>0</v>
      </c>
      <c r="C6" s="64">
        <v>0</v>
      </c>
      <c r="D6" s="64">
        <v>5</v>
      </c>
      <c r="E6" s="64">
        <v>5</v>
      </c>
      <c r="F6" s="65">
        <v>7</v>
      </c>
      <c r="H6" s="73"/>
      <c r="I6" s="73"/>
      <c r="J6" s="73"/>
      <c r="K6" s="73"/>
    </row>
    <row r="7" spans="2:11" ht="13.5" customHeight="1" thickBot="1">
      <c r="B7" s="79" t="s">
        <v>33</v>
      </c>
      <c r="C7" s="80">
        <f>B6*8</f>
        <v>0</v>
      </c>
      <c r="D7" s="80">
        <f>C6*8</f>
        <v>0</v>
      </c>
      <c r="E7" s="80">
        <f>D6*8</f>
        <v>40</v>
      </c>
      <c r="F7" s="80">
        <f>E6*8</f>
        <v>40</v>
      </c>
      <c r="G7" s="81">
        <f>F6*8</f>
        <v>56</v>
      </c>
      <c r="H7" s="73"/>
      <c r="I7" s="73"/>
      <c r="J7" s="73"/>
      <c r="K7" s="73"/>
    </row>
    <row r="8" spans="23:29" ht="0.75" customHeight="1">
      <c r="W8" s="13"/>
      <c r="X8" s="13"/>
      <c r="Y8" s="13"/>
      <c r="Z8" s="13"/>
      <c r="AA8" s="13"/>
      <c r="AB8" s="13"/>
      <c r="AC8" s="13"/>
    </row>
    <row r="9" spans="23:29" ht="18.75" customHeight="1" thickBot="1">
      <c r="W9" s="13"/>
      <c r="X9" s="13"/>
      <c r="Y9" s="13"/>
      <c r="Z9" s="13"/>
      <c r="AA9" s="13"/>
      <c r="AB9" s="13"/>
      <c r="AC9" s="13"/>
    </row>
    <row r="10" spans="1:29" ht="30" customHeight="1" thickBot="1">
      <c r="A10" s="284" t="s">
        <v>61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6"/>
      <c r="W10" s="13"/>
      <c r="X10" s="13"/>
      <c r="Y10" s="13"/>
      <c r="Z10" s="13"/>
      <c r="AA10" s="13"/>
      <c r="AB10" s="13"/>
      <c r="AC10" s="13"/>
    </row>
    <row r="11" spans="1:29" ht="37.5" customHeight="1" thickBot="1">
      <c r="A11" s="289" t="s">
        <v>0</v>
      </c>
      <c r="B11" s="287" t="s">
        <v>57</v>
      </c>
      <c r="C11" s="248" t="s">
        <v>52</v>
      </c>
      <c r="D11" s="249"/>
      <c r="E11" s="249"/>
      <c r="F11" s="249"/>
      <c r="G11" s="250"/>
      <c r="H11" s="248" t="s">
        <v>53</v>
      </c>
      <c r="I11" s="249"/>
      <c r="J11" s="249"/>
      <c r="K11" s="249"/>
      <c r="L11" s="250"/>
      <c r="M11" s="248" t="s">
        <v>54</v>
      </c>
      <c r="N11" s="249"/>
      <c r="O11" s="249"/>
      <c r="P11" s="249"/>
      <c r="Q11" s="250"/>
      <c r="V11" s="23"/>
      <c r="W11" s="13"/>
      <c r="X11" s="13"/>
      <c r="Y11" s="13"/>
      <c r="Z11" s="13"/>
      <c r="AA11" s="13"/>
      <c r="AB11" s="13"/>
      <c r="AC11" s="8"/>
    </row>
    <row r="12" spans="1:31" s="91" customFormat="1" ht="31.5" customHeight="1">
      <c r="A12" s="290"/>
      <c r="B12" s="288"/>
      <c r="C12" s="156" t="s">
        <v>39</v>
      </c>
      <c r="D12" s="82" t="s">
        <v>40</v>
      </c>
      <c r="E12" s="82" t="s">
        <v>41</v>
      </c>
      <c r="F12" s="82" t="s">
        <v>42</v>
      </c>
      <c r="G12" s="83" t="s">
        <v>43</v>
      </c>
      <c r="H12" s="84" t="s">
        <v>39</v>
      </c>
      <c r="I12" s="85" t="s">
        <v>40</v>
      </c>
      <c r="J12" s="85" t="s">
        <v>41</v>
      </c>
      <c r="K12" s="85" t="s">
        <v>42</v>
      </c>
      <c r="L12" s="86" t="s">
        <v>43</v>
      </c>
      <c r="M12" s="87" t="s">
        <v>39</v>
      </c>
      <c r="N12" s="88" t="s">
        <v>40</v>
      </c>
      <c r="O12" s="88" t="s">
        <v>41</v>
      </c>
      <c r="P12" s="88" t="s">
        <v>42</v>
      </c>
      <c r="Q12" s="89" t="s">
        <v>43</v>
      </c>
      <c r="R12" s="90"/>
      <c r="S12" s="90"/>
      <c r="T12" s="90"/>
      <c r="U12" s="90"/>
      <c r="V12" s="73"/>
      <c r="W12" s="90"/>
      <c r="X12" s="90"/>
      <c r="Y12" s="90"/>
      <c r="Z12" s="90"/>
      <c r="AA12" s="90"/>
      <c r="AB12" s="90"/>
      <c r="AC12" s="90"/>
      <c r="AD12" s="90"/>
      <c r="AE12" s="90"/>
    </row>
    <row r="13" spans="1:31" s="91" customFormat="1" ht="15" customHeight="1">
      <c r="A13" s="129" t="s">
        <v>3</v>
      </c>
      <c r="B13" s="155">
        <v>40</v>
      </c>
      <c r="C13" s="157">
        <v>4.090909090909091</v>
      </c>
      <c r="D13" s="93">
        <v>0</v>
      </c>
      <c r="E13" s="93">
        <v>0</v>
      </c>
      <c r="F13" s="93">
        <v>0</v>
      </c>
      <c r="G13" s="94">
        <v>0</v>
      </c>
      <c r="H13" s="95">
        <v>0</v>
      </c>
      <c r="I13" s="96">
        <v>0</v>
      </c>
      <c r="J13" s="96">
        <v>0</v>
      </c>
      <c r="K13" s="96">
        <v>0</v>
      </c>
      <c r="L13" s="97">
        <v>0</v>
      </c>
      <c r="M13" s="98">
        <v>0</v>
      </c>
      <c r="N13" s="99">
        <v>0</v>
      </c>
      <c r="O13" s="99">
        <v>0</v>
      </c>
      <c r="P13" s="99">
        <v>0</v>
      </c>
      <c r="Q13" s="100">
        <v>0</v>
      </c>
      <c r="R13" s="90"/>
      <c r="S13" s="90"/>
      <c r="T13" s="90"/>
      <c r="U13" s="90"/>
      <c r="V13" s="101"/>
      <c r="W13" s="90"/>
      <c r="X13" s="90"/>
      <c r="Y13" s="90"/>
      <c r="Z13" s="90"/>
      <c r="AA13" s="90"/>
      <c r="AB13" s="90"/>
      <c r="AC13" s="90"/>
      <c r="AD13" s="90"/>
      <c r="AE13" s="90"/>
    </row>
    <row r="14" spans="1:31" s="91" customFormat="1" ht="15" customHeight="1">
      <c r="A14" s="129" t="s">
        <v>4</v>
      </c>
      <c r="B14" s="155">
        <v>8</v>
      </c>
      <c r="C14" s="102">
        <v>0</v>
      </c>
      <c r="D14" s="93">
        <v>0</v>
      </c>
      <c r="E14" s="93">
        <v>0</v>
      </c>
      <c r="F14" s="93">
        <v>0</v>
      </c>
      <c r="G14" s="94">
        <v>8</v>
      </c>
      <c r="H14" s="102">
        <v>0</v>
      </c>
      <c r="I14" s="96">
        <v>0.40909090909091983</v>
      </c>
      <c r="J14" s="96">
        <v>0</v>
      </c>
      <c r="K14" s="96">
        <v>0</v>
      </c>
      <c r="L14" s="97">
        <v>2.9545454545454435</v>
      </c>
      <c r="M14" s="102">
        <v>0</v>
      </c>
      <c r="N14" s="99">
        <v>0</v>
      </c>
      <c r="O14" s="99">
        <v>0</v>
      </c>
      <c r="P14" s="99">
        <v>0</v>
      </c>
      <c r="Q14" s="100">
        <v>0</v>
      </c>
      <c r="R14" s="90"/>
      <c r="S14" s="90"/>
      <c r="T14" s="90"/>
      <c r="U14" s="90"/>
      <c r="V14" s="101"/>
      <c r="W14" s="90"/>
      <c r="X14" s="90"/>
      <c r="Y14" s="90"/>
      <c r="Z14" s="90"/>
      <c r="AA14" s="90"/>
      <c r="AB14" s="90"/>
      <c r="AC14" s="90"/>
      <c r="AD14" s="90"/>
      <c r="AE14" s="90"/>
    </row>
    <row r="15" spans="1:31" s="91" customFormat="1" ht="15" customHeight="1">
      <c r="A15" s="129" t="s">
        <v>5</v>
      </c>
      <c r="B15" s="155">
        <v>8</v>
      </c>
      <c r="C15" s="102">
        <v>0</v>
      </c>
      <c r="D15" s="93">
        <v>8</v>
      </c>
      <c r="E15" s="93">
        <v>0</v>
      </c>
      <c r="F15" s="93">
        <v>0</v>
      </c>
      <c r="G15" s="94">
        <v>0</v>
      </c>
      <c r="H15" s="102">
        <v>0</v>
      </c>
      <c r="I15" s="96">
        <v>3.3636363636363633</v>
      </c>
      <c r="J15" s="96">
        <v>0</v>
      </c>
      <c r="K15" s="96">
        <v>0</v>
      </c>
      <c r="L15" s="97">
        <v>0</v>
      </c>
      <c r="M15" s="102">
        <v>0</v>
      </c>
      <c r="N15" s="99">
        <v>0</v>
      </c>
      <c r="O15" s="99">
        <v>0</v>
      </c>
      <c r="P15" s="99">
        <v>0</v>
      </c>
      <c r="Q15" s="100">
        <v>0</v>
      </c>
      <c r="R15" s="90"/>
      <c r="S15" s="90"/>
      <c r="T15" s="90"/>
      <c r="U15" s="90"/>
      <c r="V15" s="101"/>
      <c r="W15" s="90"/>
      <c r="X15" s="90"/>
      <c r="Y15" s="90"/>
      <c r="Z15" s="90"/>
      <c r="AA15" s="90"/>
      <c r="AB15" s="90"/>
      <c r="AC15" s="90"/>
      <c r="AD15" s="90"/>
      <c r="AE15" s="90"/>
    </row>
    <row r="16" spans="1:31" s="91" customFormat="1" ht="15" customHeight="1">
      <c r="A16" s="129" t="s">
        <v>6</v>
      </c>
      <c r="B16" s="155">
        <v>8</v>
      </c>
      <c r="C16" s="102">
        <v>0</v>
      </c>
      <c r="D16" s="93">
        <v>0</v>
      </c>
      <c r="E16" s="93">
        <v>0</v>
      </c>
      <c r="F16" s="93">
        <v>0</v>
      </c>
      <c r="G16" s="94">
        <v>8</v>
      </c>
      <c r="H16" s="102">
        <v>0</v>
      </c>
      <c r="I16" s="96">
        <v>3.3636363636363633</v>
      </c>
      <c r="J16" s="96">
        <v>0</v>
      </c>
      <c r="K16" s="96">
        <v>0</v>
      </c>
      <c r="L16" s="97">
        <v>0</v>
      </c>
      <c r="M16" s="102">
        <v>0</v>
      </c>
      <c r="N16" s="99">
        <v>0</v>
      </c>
      <c r="O16" s="99">
        <v>0</v>
      </c>
      <c r="P16" s="99">
        <v>0</v>
      </c>
      <c r="Q16" s="100">
        <v>0</v>
      </c>
      <c r="R16" s="90"/>
      <c r="S16" s="90"/>
      <c r="T16" s="90"/>
      <c r="U16" s="90"/>
      <c r="V16" s="101"/>
      <c r="W16" s="90"/>
      <c r="X16" s="90"/>
      <c r="Y16" s="90"/>
      <c r="Z16" s="90"/>
      <c r="AA16" s="90"/>
      <c r="AB16" s="90"/>
      <c r="AC16" s="90"/>
      <c r="AD16" s="90"/>
      <c r="AE16" s="90"/>
    </row>
    <row r="17" spans="1:31" s="91" customFormat="1" ht="15" customHeight="1">
      <c r="A17" s="129" t="s">
        <v>7</v>
      </c>
      <c r="B17" s="155">
        <v>8</v>
      </c>
      <c r="C17" s="157">
        <v>2.840909090909091</v>
      </c>
      <c r="D17" s="93">
        <v>0</v>
      </c>
      <c r="E17" s="93">
        <v>0</v>
      </c>
      <c r="F17" s="93">
        <v>0</v>
      </c>
      <c r="G17" s="94">
        <v>0</v>
      </c>
      <c r="H17" s="95">
        <v>0</v>
      </c>
      <c r="I17" s="96">
        <v>0</v>
      </c>
      <c r="J17" s="96">
        <v>0</v>
      </c>
      <c r="K17" s="96">
        <v>0</v>
      </c>
      <c r="L17" s="97">
        <v>0</v>
      </c>
      <c r="M17" s="98">
        <v>0</v>
      </c>
      <c r="N17" s="99">
        <v>0</v>
      </c>
      <c r="O17" s="99">
        <v>0</v>
      </c>
      <c r="P17" s="99">
        <v>0</v>
      </c>
      <c r="Q17" s="100">
        <v>0</v>
      </c>
      <c r="R17" s="90"/>
      <c r="S17" s="90"/>
      <c r="T17" s="90"/>
      <c r="U17" s="90"/>
      <c r="V17" s="101"/>
      <c r="W17" s="90"/>
      <c r="X17" s="90"/>
      <c r="Y17" s="90"/>
      <c r="Z17" s="90"/>
      <c r="AA17" s="90"/>
      <c r="AB17" s="90"/>
      <c r="AC17" s="90"/>
      <c r="AD17" s="90"/>
      <c r="AE17" s="90"/>
    </row>
    <row r="18" spans="1:31" s="91" customFormat="1" ht="15" customHeight="1">
      <c r="A18" s="129" t="s">
        <v>8</v>
      </c>
      <c r="B18" s="155">
        <v>24</v>
      </c>
      <c r="C18" s="102">
        <v>0</v>
      </c>
      <c r="D18" s="103">
        <v>0</v>
      </c>
      <c r="E18" s="103">
        <v>0</v>
      </c>
      <c r="F18" s="103">
        <v>0</v>
      </c>
      <c r="G18" s="94">
        <v>17.45454545454546</v>
      </c>
      <c r="H18" s="102">
        <v>0</v>
      </c>
      <c r="I18" s="103">
        <v>0</v>
      </c>
      <c r="J18" s="103">
        <v>0</v>
      </c>
      <c r="K18" s="103">
        <v>0</v>
      </c>
      <c r="L18" s="97">
        <v>16.636363636363633</v>
      </c>
      <c r="M18" s="102">
        <v>0</v>
      </c>
      <c r="N18" s="103">
        <v>0</v>
      </c>
      <c r="O18" s="103">
        <v>0</v>
      </c>
      <c r="P18" s="103">
        <v>0</v>
      </c>
      <c r="Q18" s="100">
        <v>0</v>
      </c>
      <c r="R18" s="90"/>
      <c r="S18" s="90"/>
      <c r="T18" s="90"/>
      <c r="U18" s="90"/>
      <c r="V18" s="101"/>
      <c r="W18" s="90"/>
      <c r="X18" s="90"/>
      <c r="Y18" s="90"/>
      <c r="Z18" s="90"/>
      <c r="AA18" s="90"/>
      <c r="AB18" s="90"/>
      <c r="AC18" s="90"/>
      <c r="AD18" s="90"/>
      <c r="AE18" s="90"/>
    </row>
    <row r="19" spans="1:31" s="91" customFormat="1" ht="15" customHeight="1">
      <c r="A19" s="129" t="s">
        <v>9</v>
      </c>
      <c r="B19" s="155">
        <v>7</v>
      </c>
      <c r="C19" s="102">
        <v>0</v>
      </c>
      <c r="D19" s="103">
        <v>0</v>
      </c>
      <c r="E19" s="93">
        <v>0</v>
      </c>
      <c r="F19" s="93">
        <v>4.045454545454537</v>
      </c>
      <c r="G19" s="94">
        <v>2.954545454545463</v>
      </c>
      <c r="H19" s="102">
        <v>0</v>
      </c>
      <c r="I19" s="103">
        <v>0</v>
      </c>
      <c r="J19" s="96">
        <v>2.499999999999993</v>
      </c>
      <c r="K19" s="96">
        <v>1.8636363636363704</v>
      </c>
      <c r="L19" s="97">
        <v>0</v>
      </c>
      <c r="M19" s="102">
        <v>0</v>
      </c>
      <c r="N19" s="103">
        <v>0</v>
      </c>
      <c r="O19" s="99">
        <v>0</v>
      </c>
      <c r="P19" s="99">
        <v>0</v>
      </c>
      <c r="Q19" s="100">
        <v>0</v>
      </c>
      <c r="R19" s="90"/>
      <c r="S19" s="90"/>
      <c r="T19" s="90"/>
      <c r="U19" s="90"/>
      <c r="V19" s="101"/>
      <c r="W19" s="90"/>
      <c r="X19" s="90"/>
      <c r="Y19" s="90"/>
      <c r="Z19" s="90"/>
      <c r="AA19" s="90"/>
      <c r="AB19" s="90"/>
      <c r="AC19" s="90"/>
      <c r="AD19" s="90"/>
      <c r="AE19" s="90"/>
    </row>
    <row r="20" spans="1:31" s="91" customFormat="1" ht="15" customHeight="1">
      <c r="A20" s="129" t="s">
        <v>23</v>
      </c>
      <c r="B20" s="155">
        <v>8</v>
      </c>
      <c r="C20" s="102">
        <v>0</v>
      </c>
      <c r="D20" s="93">
        <v>8</v>
      </c>
      <c r="E20" s="93">
        <v>0</v>
      </c>
      <c r="F20" s="93">
        <v>0</v>
      </c>
      <c r="G20" s="94">
        <v>0</v>
      </c>
      <c r="H20" s="102">
        <v>0</v>
      </c>
      <c r="I20" s="96">
        <v>5.636363636363637</v>
      </c>
      <c r="J20" s="96">
        <v>0</v>
      </c>
      <c r="K20" s="96">
        <v>0</v>
      </c>
      <c r="L20" s="97">
        <v>0</v>
      </c>
      <c r="M20" s="102">
        <v>0</v>
      </c>
      <c r="N20" s="99">
        <v>0</v>
      </c>
      <c r="O20" s="99">
        <v>0</v>
      </c>
      <c r="P20" s="99">
        <v>0</v>
      </c>
      <c r="Q20" s="100">
        <v>0</v>
      </c>
      <c r="R20" s="90"/>
      <c r="S20" s="90"/>
      <c r="T20" s="90"/>
      <c r="U20" s="90"/>
      <c r="V20" s="101"/>
      <c r="W20" s="90"/>
      <c r="X20" s="90"/>
      <c r="Y20" s="90"/>
      <c r="Z20" s="90"/>
      <c r="AA20" s="90"/>
      <c r="AB20" s="90"/>
      <c r="AC20" s="90"/>
      <c r="AD20" s="90"/>
      <c r="AE20" s="90"/>
    </row>
    <row r="21" spans="1:31" s="91" customFormat="1" ht="15" customHeight="1">
      <c r="A21" s="129" t="s">
        <v>24</v>
      </c>
      <c r="B21" s="155">
        <v>8</v>
      </c>
      <c r="C21" s="104">
        <v>0</v>
      </c>
      <c r="D21" s="105">
        <v>6.818181818181818</v>
      </c>
      <c r="E21" s="105">
        <v>0</v>
      </c>
      <c r="F21" s="105">
        <v>0</v>
      </c>
      <c r="G21" s="106">
        <v>0</v>
      </c>
      <c r="H21" s="104">
        <v>0</v>
      </c>
      <c r="I21" s="107">
        <v>0</v>
      </c>
      <c r="J21" s="107">
        <v>0</v>
      </c>
      <c r="K21" s="107">
        <v>0</v>
      </c>
      <c r="L21" s="108">
        <v>0</v>
      </c>
      <c r="M21" s="104">
        <v>0</v>
      </c>
      <c r="N21" s="109">
        <v>0</v>
      </c>
      <c r="O21" s="109">
        <v>0</v>
      </c>
      <c r="P21" s="109">
        <v>0</v>
      </c>
      <c r="Q21" s="110">
        <v>0</v>
      </c>
      <c r="R21" s="90"/>
      <c r="S21" s="90"/>
      <c r="T21" s="90"/>
      <c r="U21" s="90"/>
      <c r="V21" s="101"/>
      <c r="W21" s="90"/>
      <c r="X21" s="90"/>
      <c r="Y21" s="90"/>
      <c r="Z21" s="90"/>
      <c r="AA21" s="90"/>
      <c r="AB21" s="90"/>
      <c r="AC21" s="90"/>
      <c r="AD21" s="90"/>
      <c r="AE21" s="90"/>
    </row>
    <row r="22" spans="1:31" s="91" customFormat="1" ht="15" customHeight="1">
      <c r="A22" s="129" t="s">
        <v>10</v>
      </c>
      <c r="B22" s="155">
        <v>16</v>
      </c>
      <c r="C22" s="102">
        <v>0</v>
      </c>
      <c r="D22" s="93">
        <v>16</v>
      </c>
      <c r="E22" s="93">
        <v>0</v>
      </c>
      <c r="F22" s="93">
        <v>0</v>
      </c>
      <c r="G22" s="94">
        <v>0</v>
      </c>
      <c r="H22" s="102">
        <v>0</v>
      </c>
      <c r="I22" s="96">
        <v>1.0454545454545467</v>
      </c>
      <c r="J22" s="96">
        <v>0</v>
      </c>
      <c r="K22" s="96">
        <v>0</v>
      </c>
      <c r="L22" s="97">
        <v>0</v>
      </c>
      <c r="M22" s="102">
        <v>0</v>
      </c>
      <c r="N22" s="99">
        <v>0</v>
      </c>
      <c r="O22" s="99">
        <v>0</v>
      </c>
      <c r="P22" s="99">
        <v>0</v>
      </c>
      <c r="Q22" s="100">
        <v>0</v>
      </c>
      <c r="R22" s="90"/>
      <c r="S22" s="90"/>
      <c r="T22" s="90"/>
      <c r="U22" s="90"/>
      <c r="V22" s="101"/>
      <c r="W22" s="90"/>
      <c r="X22" s="90"/>
      <c r="Y22" s="90"/>
      <c r="Z22" s="90"/>
      <c r="AA22" s="90"/>
      <c r="AB22" s="90"/>
      <c r="AC22" s="90"/>
      <c r="AD22" s="90"/>
      <c r="AE22" s="90"/>
    </row>
    <row r="23" spans="1:31" s="91" customFormat="1" ht="15" customHeight="1">
      <c r="A23" s="129" t="s">
        <v>11</v>
      </c>
      <c r="B23" s="155">
        <v>40</v>
      </c>
      <c r="C23" s="102">
        <v>0</v>
      </c>
      <c r="D23" s="103">
        <v>0</v>
      </c>
      <c r="E23" s="93">
        <v>34.09090909090909</v>
      </c>
      <c r="F23" s="93">
        <v>0</v>
      </c>
      <c r="G23" s="94">
        <v>0</v>
      </c>
      <c r="H23" s="102">
        <v>0</v>
      </c>
      <c r="I23" s="103">
        <v>0</v>
      </c>
      <c r="J23" s="96">
        <v>0</v>
      </c>
      <c r="K23" s="96">
        <v>0</v>
      </c>
      <c r="L23" s="97">
        <v>0</v>
      </c>
      <c r="M23" s="102">
        <v>0</v>
      </c>
      <c r="N23" s="103">
        <v>0</v>
      </c>
      <c r="O23" s="99">
        <v>0</v>
      </c>
      <c r="P23" s="99">
        <v>0</v>
      </c>
      <c r="Q23" s="100">
        <v>0</v>
      </c>
      <c r="R23" s="90"/>
      <c r="S23" s="90"/>
      <c r="T23" s="90"/>
      <c r="U23" s="90"/>
      <c r="V23" s="101"/>
      <c r="W23" s="90"/>
      <c r="X23" s="90"/>
      <c r="Y23" s="90"/>
      <c r="Z23" s="90"/>
      <c r="AA23" s="90"/>
      <c r="AB23" s="90"/>
      <c r="AC23" s="90"/>
      <c r="AD23" s="90"/>
      <c r="AE23" s="90"/>
    </row>
    <row r="24" spans="1:31" s="91" customFormat="1" ht="15" customHeight="1">
      <c r="A24" s="129" t="s">
        <v>12</v>
      </c>
      <c r="B24" s="155">
        <v>24</v>
      </c>
      <c r="C24" s="157">
        <v>11.363636363636363</v>
      </c>
      <c r="D24" s="93">
        <v>0</v>
      </c>
      <c r="E24" s="93">
        <v>0</v>
      </c>
      <c r="F24" s="93">
        <v>0</v>
      </c>
      <c r="G24" s="94">
        <v>0</v>
      </c>
      <c r="H24" s="95">
        <v>0</v>
      </c>
      <c r="I24" s="96">
        <v>0</v>
      </c>
      <c r="J24" s="96">
        <v>0</v>
      </c>
      <c r="K24" s="96">
        <v>0</v>
      </c>
      <c r="L24" s="97">
        <v>0</v>
      </c>
      <c r="M24" s="98">
        <v>0</v>
      </c>
      <c r="N24" s="99">
        <v>0</v>
      </c>
      <c r="O24" s="99">
        <v>0</v>
      </c>
      <c r="P24" s="99">
        <v>0</v>
      </c>
      <c r="Q24" s="100">
        <v>0</v>
      </c>
      <c r="R24" s="90"/>
      <c r="S24" s="90"/>
      <c r="T24" s="90"/>
      <c r="U24" s="90"/>
      <c r="V24" s="101"/>
      <c r="W24" s="90"/>
      <c r="X24" s="90"/>
      <c r="Y24" s="90"/>
      <c r="Z24" s="90"/>
      <c r="AA24" s="90"/>
      <c r="AB24" s="90"/>
      <c r="AC24" s="90"/>
      <c r="AD24" s="90"/>
      <c r="AE24" s="90"/>
    </row>
    <row r="25" spans="1:31" s="91" customFormat="1" ht="15" customHeight="1">
      <c r="A25" s="129" t="s">
        <v>13</v>
      </c>
      <c r="B25" s="155">
        <v>16</v>
      </c>
      <c r="C25" s="157">
        <v>11.363636363636363</v>
      </c>
      <c r="D25" s="93">
        <v>0</v>
      </c>
      <c r="E25" s="93">
        <v>0</v>
      </c>
      <c r="F25" s="93">
        <v>0</v>
      </c>
      <c r="G25" s="94">
        <v>0</v>
      </c>
      <c r="H25" s="95">
        <v>0</v>
      </c>
      <c r="I25" s="96">
        <v>0</v>
      </c>
      <c r="J25" s="96">
        <v>0</v>
      </c>
      <c r="K25" s="96">
        <v>0</v>
      </c>
      <c r="L25" s="97">
        <v>0</v>
      </c>
      <c r="M25" s="98">
        <v>0</v>
      </c>
      <c r="N25" s="99">
        <v>0</v>
      </c>
      <c r="O25" s="99">
        <v>0</v>
      </c>
      <c r="P25" s="99">
        <v>0</v>
      </c>
      <c r="Q25" s="100">
        <v>0</v>
      </c>
      <c r="R25" s="90"/>
      <c r="S25" s="90"/>
      <c r="T25" s="90"/>
      <c r="U25" s="90"/>
      <c r="V25" s="101"/>
      <c r="W25" s="90"/>
      <c r="X25" s="90"/>
      <c r="Y25" s="90"/>
      <c r="Z25" s="90"/>
      <c r="AA25" s="90"/>
      <c r="AB25" s="90"/>
      <c r="AC25" s="90"/>
      <c r="AD25" s="90"/>
      <c r="AE25" s="90"/>
    </row>
    <row r="26" spans="1:31" s="91" customFormat="1" ht="15" customHeight="1">
      <c r="A26" s="129" t="s">
        <v>14</v>
      </c>
      <c r="B26" s="155">
        <v>8</v>
      </c>
      <c r="C26" s="157">
        <v>4.545454545454546</v>
      </c>
      <c r="D26" s="93">
        <v>0</v>
      </c>
      <c r="E26" s="93">
        <v>0</v>
      </c>
      <c r="F26" s="93">
        <v>0</v>
      </c>
      <c r="G26" s="94">
        <v>0</v>
      </c>
      <c r="H26" s="95">
        <v>0</v>
      </c>
      <c r="I26" s="96">
        <v>0</v>
      </c>
      <c r="J26" s="96">
        <v>0</v>
      </c>
      <c r="K26" s="96">
        <v>0</v>
      </c>
      <c r="L26" s="97">
        <v>0</v>
      </c>
      <c r="M26" s="98">
        <v>0</v>
      </c>
      <c r="N26" s="99">
        <v>0</v>
      </c>
      <c r="O26" s="99">
        <v>0</v>
      </c>
      <c r="P26" s="99">
        <v>0</v>
      </c>
      <c r="Q26" s="100">
        <v>0</v>
      </c>
      <c r="R26" s="90"/>
      <c r="S26" s="90"/>
      <c r="T26" s="90"/>
      <c r="U26" s="90"/>
      <c r="V26" s="101"/>
      <c r="W26" s="90"/>
      <c r="X26" s="90"/>
      <c r="Y26" s="90"/>
      <c r="Z26" s="90"/>
      <c r="AA26" s="90"/>
      <c r="AB26" s="90"/>
      <c r="AC26" s="90"/>
      <c r="AD26" s="90"/>
      <c r="AE26" s="90"/>
    </row>
    <row r="27" spans="1:31" s="91" customFormat="1" ht="15" customHeight="1">
      <c r="A27" s="129" t="s">
        <v>15</v>
      </c>
      <c r="B27" s="155">
        <v>16</v>
      </c>
      <c r="C27" s="102">
        <v>0</v>
      </c>
      <c r="D27" s="93">
        <v>6.818181818181818</v>
      </c>
      <c r="E27" s="93">
        <v>0</v>
      </c>
      <c r="F27" s="93">
        <v>0</v>
      </c>
      <c r="G27" s="94">
        <v>0</v>
      </c>
      <c r="H27" s="102">
        <v>0</v>
      </c>
      <c r="I27" s="96">
        <v>0</v>
      </c>
      <c r="J27" s="96">
        <v>0</v>
      </c>
      <c r="K27" s="96">
        <v>0</v>
      </c>
      <c r="L27" s="97">
        <v>0</v>
      </c>
      <c r="M27" s="102">
        <v>0</v>
      </c>
      <c r="N27" s="99">
        <v>0</v>
      </c>
      <c r="O27" s="99">
        <v>0</v>
      </c>
      <c r="P27" s="99">
        <v>0</v>
      </c>
      <c r="Q27" s="100">
        <v>0</v>
      </c>
      <c r="R27" s="90"/>
      <c r="S27" s="90"/>
      <c r="T27" s="90"/>
      <c r="U27" s="90"/>
      <c r="V27" s="101"/>
      <c r="W27" s="90"/>
      <c r="X27" s="90"/>
      <c r="Y27" s="90"/>
      <c r="Z27" s="90"/>
      <c r="AA27" s="90"/>
      <c r="AB27" s="90"/>
      <c r="AC27" s="90"/>
      <c r="AD27" s="90"/>
      <c r="AE27" s="90"/>
    </row>
    <row r="28" spans="1:31" s="91" customFormat="1" ht="15" customHeight="1">
      <c r="A28" s="129" t="s">
        <v>16</v>
      </c>
      <c r="B28" s="155">
        <v>8</v>
      </c>
      <c r="C28" s="102">
        <v>0</v>
      </c>
      <c r="D28" s="103">
        <v>0</v>
      </c>
      <c r="E28" s="93">
        <v>3.409090909090909</v>
      </c>
      <c r="F28" s="93">
        <v>0</v>
      </c>
      <c r="G28" s="94">
        <v>0</v>
      </c>
      <c r="H28" s="102">
        <v>0</v>
      </c>
      <c r="I28" s="103">
        <v>0</v>
      </c>
      <c r="J28" s="96">
        <v>0</v>
      </c>
      <c r="K28" s="96">
        <v>0</v>
      </c>
      <c r="L28" s="97">
        <v>0</v>
      </c>
      <c r="M28" s="102">
        <v>0</v>
      </c>
      <c r="N28" s="103">
        <v>0</v>
      </c>
      <c r="O28" s="99">
        <v>0</v>
      </c>
      <c r="P28" s="99">
        <v>0</v>
      </c>
      <c r="Q28" s="100">
        <v>0</v>
      </c>
      <c r="R28" s="90"/>
      <c r="S28" s="90"/>
      <c r="T28" s="90"/>
      <c r="U28" s="90"/>
      <c r="V28" s="101"/>
      <c r="W28" s="90"/>
      <c r="X28" s="90"/>
      <c r="Y28" s="90"/>
      <c r="Z28" s="90"/>
      <c r="AA28" s="90"/>
      <c r="AB28" s="90"/>
      <c r="AC28" s="90"/>
      <c r="AD28" s="90"/>
      <c r="AE28" s="90"/>
    </row>
    <row r="29" spans="1:31" s="91" customFormat="1" ht="15" customHeight="1">
      <c r="A29" s="129" t="s">
        <v>17</v>
      </c>
      <c r="B29" s="155">
        <v>8</v>
      </c>
      <c r="C29" s="102">
        <v>0</v>
      </c>
      <c r="D29" s="93">
        <v>8</v>
      </c>
      <c r="E29" s="93">
        <v>0</v>
      </c>
      <c r="F29" s="93">
        <v>0</v>
      </c>
      <c r="G29" s="94">
        <v>0</v>
      </c>
      <c r="H29" s="102">
        <v>0</v>
      </c>
      <c r="I29" s="96">
        <v>2.2272727272727266</v>
      </c>
      <c r="J29" s="96">
        <v>0</v>
      </c>
      <c r="K29" s="96">
        <v>0</v>
      </c>
      <c r="L29" s="97">
        <v>0</v>
      </c>
      <c r="M29" s="102">
        <v>0</v>
      </c>
      <c r="N29" s="99">
        <v>0</v>
      </c>
      <c r="O29" s="99">
        <v>0</v>
      </c>
      <c r="P29" s="99">
        <v>0</v>
      </c>
      <c r="Q29" s="100">
        <v>0</v>
      </c>
      <c r="R29" s="90"/>
      <c r="S29" s="90"/>
      <c r="T29" s="90"/>
      <c r="U29" s="90"/>
      <c r="V29" s="101"/>
      <c r="W29" s="90"/>
      <c r="X29" s="90"/>
      <c r="Y29" s="90"/>
      <c r="Z29" s="90"/>
      <c r="AA29" s="90"/>
      <c r="AB29" s="90"/>
      <c r="AC29" s="90"/>
      <c r="AD29" s="90"/>
      <c r="AE29" s="90"/>
    </row>
    <row r="30" spans="1:31" s="91" customFormat="1" ht="15" customHeight="1" thickBot="1">
      <c r="A30" s="129" t="s">
        <v>18</v>
      </c>
      <c r="B30" s="155">
        <v>40</v>
      </c>
      <c r="C30" s="112">
        <v>0</v>
      </c>
      <c r="D30" s="113">
        <v>0</v>
      </c>
      <c r="E30" s="113">
        <v>0</v>
      </c>
      <c r="F30" s="114">
        <v>34.09090909090909</v>
      </c>
      <c r="G30" s="115">
        <v>0</v>
      </c>
      <c r="H30" s="112">
        <v>0</v>
      </c>
      <c r="I30" s="113">
        <v>0</v>
      </c>
      <c r="J30" s="113">
        <v>0</v>
      </c>
      <c r="K30" s="116">
        <v>0</v>
      </c>
      <c r="L30" s="117">
        <v>0</v>
      </c>
      <c r="M30" s="112">
        <v>0</v>
      </c>
      <c r="N30" s="113">
        <v>0</v>
      </c>
      <c r="O30" s="113">
        <v>0</v>
      </c>
      <c r="P30" s="118">
        <v>0</v>
      </c>
      <c r="Q30" s="119">
        <v>0</v>
      </c>
      <c r="R30" s="90"/>
      <c r="S30" s="90"/>
      <c r="T30" s="90"/>
      <c r="U30" s="90"/>
      <c r="V30" s="101"/>
      <c r="W30" s="90"/>
      <c r="X30" s="90"/>
      <c r="Y30" s="90"/>
      <c r="Z30" s="90"/>
      <c r="AA30" s="90"/>
      <c r="AB30" s="90"/>
      <c r="AC30" s="90"/>
      <c r="AD30" s="90"/>
      <c r="AE30" s="90"/>
    </row>
    <row r="31" spans="1:31" s="91" customFormat="1" ht="15" customHeight="1" thickBot="1">
      <c r="A31" s="282" t="s">
        <v>45</v>
      </c>
      <c r="B31" s="283"/>
      <c r="C31" s="158">
        <f aca="true" t="shared" si="0" ref="C31:Q31">SUM(C13:C30)</f>
        <v>34.20454545454545</v>
      </c>
      <c r="D31" s="120">
        <f t="shared" si="0"/>
        <v>53.63636363636364</v>
      </c>
      <c r="E31" s="120">
        <f t="shared" si="0"/>
        <v>37.5</v>
      </c>
      <c r="F31" s="120">
        <f t="shared" si="0"/>
        <v>38.13636363636363</v>
      </c>
      <c r="G31" s="121">
        <f t="shared" si="0"/>
        <v>36.40909090909092</v>
      </c>
      <c r="H31" s="122">
        <f t="shared" si="0"/>
        <v>0</v>
      </c>
      <c r="I31" s="123">
        <f t="shared" si="0"/>
        <v>16.045454545454557</v>
      </c>
      <c r="J31" s="123">
        <f t="shared" si="0"/>
        <v>2.499999999999993</v>
      </c>
      <c r="K31" s="123">
        <f t="shared" si="0"/>
        <v>1.8636363636363704</v>
      </c>
      <c r="L31" s="124">
        <f t="shared" si="0"/>
        <v>19.590909090909076</v>
      </c>
      <c r="M31" s="125">
        <f t="shared" si="0"/>
        <v>0</v>
      </c>
      <c r="N31" s="126">
        <f t="shared" si="0"/>
        <v>0</v>
      </c>
      <c r="O31" s="126">
        <f t="shared" si="0"/>
        <v>0</v>
      </c>
      <c r="P31" s="126">
        <f t="shared" si="0"/>
        <v>0</v>
      </c>
      <c r="Q31" s="127">
        <f t="shared" si="0"/>
        <v>0</v>
      </c>
      <c r="R31" s="90"/>
      <c r="S31" s="90"/>
      <c r="T31" s="90"/>
      <c r="U31" s="90"/>
      <c r="V31" s="101"/>
      <c r="W31" s="90"/>
      <c r="X31" s="90"/>
      <c r="Y31" s="90"/>
      <c r="Z31" s="90"/>
      <c r="AA31" s="90"/>
      <c r="AB31" s="90"/>
      <c r="AC31" s="90"/>
      <c r="AD31" s="90"/>
      <c r="AE31" s="90"/>
    </row>
    <row r="32" spans="3:31" s="91" customFormat="1" ht="4.5" customHeight="1" thickBot="1">
      <c r="C32" s="90"/>
      <c r="D32" s="90"/>
      <c r="E32" s="90"/>
      <c r="F32" s="90"/>
      <c r="G32" s="90"/>
      <c r="H32" s="90"/>
      <c r="I32" s="90"/>
      <c r="J32" s="90"/>
      <c r="K32" s="90"/>
      <c r="M32" s="90"/>
      <c r="N32" s="90"/>
      <c r="O32" s="90"/>
      <c r="P32" s="90"/>
      <c r="Q32" s="90"/>
      <c r="R32" s="90"/>
      <c r="S32" s="90"/>
      <c r="T32" s="90"/>
      <c r="U32" s="90"/>
      <c r="W32" s="90"/>
      <c r="X32" s="90"/>
      <c r="Y32" s="90"/>
      <c r="Z32" s="90"/>
      <c r="AA32" s="90"/>
      <c r="AB32" s="90"/>
      <c r="AC32" s="90"/>
      <c r="AD32" s="90"/>
      <c r="AE32" s="90"/>
    </row>
    <row r="33" spans="1:31" s="91" customFormat="1" ht="24" customHeight="1">
      <c r="A33" s="257" t="s">
        <v>60</v>
      </c>
      <c r="B33" s="258"/>
      <c r="C33" s="258"/>
      <c r="D33" s="258"/>
      <c r="E33" s="259"/>
      <c r="F33" s="90"/>
      <c r="G33" s="128"/>
      <c r="H33" s="90"/>
      <c r="I33" s="90"/>
      <c r="J33" s="90"/>
      <c r="K33" s="90"/>
      <c r="M33" s="90"/>
      <c r="N33" s="90"/>
      <c r="O33" s="90"/>
      <c r="P33" s="90"/>
      <c r="Q33" s="90"/>
      <c r="R33" s="90"/>
      <c r="S33" s="90"/>
      <c r="T33" s="90"/>
      <c r="U33" s="90"/>
      <c r="W33" s="90"/>
      <c r="X33" s="90"/>
      <c r="Y33" s="90"/>
      <c r="Z33" s="90"/>
      <c r="AA33" s="90"/>
      <c r="AB33" s="90"/>
      <c r="AC33" s="90"/>
      <c r="AD33" s="90"/>
      <c r="AE33" s="90"/>
    </row>
    <row r="34" spans="1:31" s="91" customFormat="1" ht="28.5" customHeight="1" thickBot="1">
      <c r="A34" s="129" t="s">
        <v>0</v>
      </c>
      <c r="B34" s="92" t="s">
        <v>57</v>
      </c>
      <c r="C34" s="130" t="s">
        <v>1</v>
      </c>
      <c r="D34" s="131" t="s">
        <v>2</v>
      </c>
      <c r="E34" s="132" t="s">
        <v>34</v>
      </c>
      <c r="F34" s="90"/>
      <c r="G34" s="128"/>
      <c r="H34" s="90"/>
      <c r="I34" s="90"/>
      <c r="J34" s="90"/>
      <c r="K34" s="90"/>
      <c r="M34" s="90"/>
      <c r="N34" s="90"/>
      <c r="O34" s="90"/>
      <c r="P34" s="90"/>
      <c r="Q34" s="90"/>
      <c r="R34" s="90"/>
      <c r="S34" s="90"/>
      <c r="T34" s="90"/>
      <c r="U34" s="90"/>
      <c r="W34" s="90"/>
      <c r="X34" s="90"/>
      <c r="Y34" s="90"/>
      <c r="Z34" s="90"/>
      <c r="AA34" s="90"/>
      <c r="AB34" s="90"/>
      <c r="AC34" s="90"/>
      <c r="AD34" s="90"/>
      <c r="AE34" s="90"/>
    </row>
    <row r="35" spans="1:31" s="91" customFormat="1" ht="24" customHeight="1" thickBot="1">
      <c r="A35" s="129" t="s">
        <v>3</v>
      </c>
      <c r="B35" s="92">
        <v>40</v>
      </c>
      <c r="C35" s="133">
        <f aca="true" t="shared" si="1" ref="C35:C52">SUM(C13:G13)</f>
        <v>4.090909090909091</v>
      </c>
      <c r="D35" s="134">
        <f aca="true" t="shared" si="2" ref="D35:D52">SUM(H13:L13)</f>
        <v>0</v>
      </c>
      <c r="E35" s="135">
        <f aca="true" t="shared" si="3" ref="E35:E52">SUM(M13:Q13)</f>
        <v>0</v>
      </c>
      <c r="F35" s="90"/>
      <c r="G35" s="128"/>
      <c r="H35" s="136"/>
      <c r="I35" s="291" t="s">
        <v>58</v>
      </c>
      <c r="J35" s="292"/>
      <c r="K35" s="136"/>
      <c r="L35" s="136"/>
      <c r="M35" s="90"/>
      <c r="N35" s="90"/>
      <c r="O35" s="90"/>
      <c r="P35" s="90"/>
      <c r="Q35" s="90"/>
      <c r="R35" s="90"/>
      <c r="S35" s="90"/>
      <c r="T35" s="90"/>
      <c r="U35" s="90"/>
      <c r="W35" s="90"/>
      <c r="X35" s="90"/>
      <c r="Y35" s="90"/>
      <c r="Z35" s="90"/>
      <c r="AA35" s="90"/>
      <c r="AB35" s="90"/>
      <c r="AC35" s="90"/>
      <c r="AD35" s="90"/>
      <c r="AE35" s="90"/>
    </row>
    <row r="36" spans="1:31" s="91" customFormat="1" ht="18" customHeight="1">
      <c r="A36" s="129" t="s">
        <v>4</v>
      </c>
      <c r="B36" s="92">
        <v>8</v>
      </c>
      <c r="C36" s="133">
        <f t="shared" si="1"/>
        <v>8</v>
      </c>
      <c r="D36" s="134">
        <f t="shared" si="2"/>
        <v>3.3636363636363633</v>
      </c>
      <c r="E36" s="135">
        <f t="shared" si="3"/>
        <v>0</v>
      </c>
      <c r="F36" s="90"/>
      <c r="G36" s="128"/>
      <c r="H36" s="136"/>
      <c r="I36" s="159" t="s">
        <v>55</v>
      </c>
      <c r="J36" s="160">
        <f>H66+H70+H74</f>
        <v>3589.465909090909</v>
      </c>
      <c r="K36" s="136"/>
      <c r="L36" s="136"/>
      <c r="M36" s="90"/>
      <c r="N36" s="90"/>
      <c r="O36" s="90"/>
      <c r="P36" s="90"/>
      <c r="Q36" s="90"/>
      <c r="R36" s="90"/>
      <c r="S36" s="90"/>
      <c r="T36" s="90"/>
      <c r="U36" s="90"/>
      <c r="W36" s="90"/>
      <c r="X36" s="90"/>
      <c r="Y36" s="90"/>
      <c r="Z36" s="90"/>
      <c r="AA36" s="90"/>
      <c r="AB36" s="90"/>
      <c r="AC36" s="90"/>
      <c r="AD36" s="90"/>
      <c r="AE36" s="90"/>
    </row>
    <row r="37" spans="1:31" s="91" customFormat="1" ht="22.5" customHeight="1" thickBot="1">
      <c r="A37" s="129" t="s">
        <v>5</v>
      </c>
      <c r="B37" s="92">
        <v>8</v>
      </c>
      <c r="C37" s="133">
        <f t="shared" si="1"/>
        <v>8</v>
      </c>
      <c r="D37" s="134">
        <f t="shared" si="2"/>
        <v>3.3636363636363633</v>
      </c>
      <c r="E37" s="135">
        <f t="shared" si="3"/>
        <v>0</v>
      </c>
      <c r="F37" s="90"/>
      <c r="G37" s="128"/>
      <c r="H37" s="136"/>
      <c r="I37" s="137" t="s">
        <v>56</v>
      </c>
      <c r="J37" s="138">
        <f>J36*B2</f>
        <v>78968.25</v>
      </c>
      <c r="K37" s="136"/>
      <c r="L37" s="136"/>
      <c r="M37" s="90"/>
      <c r="N37" s="90"/>
      <c r="O37" s="90"/>
      <c r="P37" s="90"/>
      <c r="Q37" s="90"/>
      <c r="R37" s="90"/>
      <c r="S37" s="90"/>
      <c r="T37" s="90"/>
      <c r="U37" s="90"/>
      <c r="W37" s="90"/>
      <c r="X37" s="90"/>
      <c r="Y37" s="90"/>
      <c r="Z37" s="90"/>
      <c r="AA37" s="90"/>
      <c r="AB37" s="90"/>
      <c r="AC37" s="90"/>
      <c r="AD37" s="90"/>
      <c r="AE37" s="90"/>
    </row>
    <row r="38" spans="1:31" s="91" customFormat="1" ht="15" customHeight="1" thickBot="1">
      <c r="A38" s="129" t="s">
        <v>6</v>
      </c>
      <c r="B38" s="92">
        <v>8</v>
      </c>
      <c r="C38" s="133">
        <f t="shared" si="1"/>
        <v>8</v>
      </c>
      <c r="D38" s="134">
        <f t="shared" si="2"/>
        <v>3.3636363636363633</v>
      </c>
      <c r="E38" s="135">
        <f t="shared" si="3"/>
        <v>0</v>
      </c>
      <c r="F38" s="90"/>
      <c r="G38" s="128"/>
      <c r="H38" s="136"/>
      <c r="I38" s="136"/>
      <c r="J38" s="136"/>
      <c r="K38" s="136"/>
      <c r="L38" s="136"/>
      <c r="M38" s="90"/>
      <c r="N38" s="90"/>
      <c r="O38" s="90"/>
      <c r="P38" s="90"/>
      <c r="Q38" s="90"/>
      <c r="R38" s="90"/>
      <c r="S38" s="90"/>
      <c r="T38" s="90"/>
      <c r="U38" s="90"/>
      <c r="W38" s="90"/>
      <c r="X38" s="90"/>
      <c r="Y38" s="90"/>
      <c r="Z38" s="90"/>
      <c r="AA38" s="90"/>
      <c r="AB38" s="90"/>
      <c r="AC38" s="90"/>
      <c r="AD38" s="90"/>
      <c r="AE38" s="90"/>
    </row>
    <row r="39" spans="1:31" s="91" customFormat="1" ht="25.5" customHeight="1">
      <c r="A39" s="129" t="s">
        <v>7</v>
      </c>
      <c r="B39" s="92">
        <v>8</v>
      </c>
      <c r="C39" s="133">
        <f t="shared" si="1"/>
        <v>2.840909090909091</v>
      </c>
      <c r="D39" s="134">
        <f t="shared" si="2"/>
        <v>0</v>
      </c>
      <c r="E39" s="135">
        <f t="shared" si="3"/>
        <v>0</v>
      </c>
      <c r="F39" s="90"/>
      <c r="G39" s="128"/>
      <c r="I39" s="278" t="s">
        <v>49</v>
      </c>
      <c r="J39" s="279"/>
      <c r="K39" s="280"/>
      <c r="L39" s="136"/>
      <c r="M39" s="90"/>
      <c r="N39" s="90"/>
      <c r="O39" s="90"/>
      <c r="P39" s="90"/>
      <c r="Q39" s="90"/>
      <c r="R39" s="90"/>
      <c r="S39" s="90"/>
      <c r="T39" s="90"/>
      <c r="U39" s="90"/>
      <c r="W39" s="90"/>
      <c r="X39" s="90"/>
      <c r="Y39" s="90"/>
      <c r="Z39" s="90"/>
      <c r="AA39" s="90"/>
      <c r="AB39" s="90"/>
      <c r="AC39" s="90"/>
      <c r="AD39" s="90"/>
      <c r="AE39" s="90"/>
    </row>
    <row r="40" spans="1:31" s="91" customFormat="1" ht="15" customHeight="1">
      <c r="A40" s="129" t="s">
        <v>8</v>
      </c>
      <c r="B40" s="92">
        <v>24</v>
      </c>
      <c r="C40" s="133">
        <f t="shared" si="1"/>
        <v>17.45454545454546</v>
      </c>
      <c r="D40" s="134">
        <f t="shared" si="2"/>
        <v>16.636363636363633</v>
      </c>
      <c r="E40" s="135">
        <f t="shared" si="3"/>
        <v>0</v>
      </c>
      <c r="F40" s="90"/>
      <c r="G40" s="128"/>
      <c r="I40" s="139" t="s">
        <v>1</v>
      </c>
      <c r="J40" s="140" t="s">
        <v>2</v>
      </c>
      <c r="K40" s="141" t="s">
        <v>34</v>
      </c>
      <c r="L40" s="136"/>
      <c r="M40" s="90"/>
      <c r="O40" s="90"/>
      <c r="P40" s="90"/>
      <c r="Q40" s="90"/>
      <c r="R40" s="90"/>
      <c r="S40" s="90"/>
      <c r="T40" s="90"/>
      <c r="U40" s="90"/>
      <c r="W40" s="90"/>
      <c r="X40" s="90"/>
      <c r="Y40" s="90"/>
      <c r="Z40" s="90"/>
      <c r="AA40" s="90"/>
      <c r="AB40" s="90"/>
      <c r="AC40" s="90"/>
      <c r="AD40" s="90"/>
      <c r="AE40" s="90"/>
    </row>
    <row r="41" spans="1:31" s="91" customFormat="1" ht="19.5" customHeight="1" thickBot="1">
      <c r="A41" s="129" t="s">
        <v>9</v>
      </c>
      <c r="B41" s="92">
        <v>7</v>
      </c>
      <c r="C41" s="133">
        <f t="shared" si="1"/>
        <v>7</v>
      </c>
      <c r="D41" s="134">
        <f t="shared" si="2"/>
        <v>4.363636363636363</v>
      </c>
      <c r="E41" s="135">
        <f t="shared" si="3"/>
        <v>0</v>
      </c>
      <c r="F41" s="90"/>
      <c r="G41" s="128"/>
      <c r="I41" s="142">
        <f>SUM(C35:C52)</f>
        <v>199.88636363636363</v>
      </c>
      <c r="J41" s="143">
        <f>SUM(D35:D52)</f>
        <v>39.99999999999999</v>
      </c>
      <c r="K41" s="144">
        <f>SUM(E35:E52)</f>
        <v>0</v>
      </c>
      <c r="L41" s="136"/>
      <c r="M41" s="90"/>
      <c r="O41" s="90"/>
      <c r="P41" s="90"/>
      <c r="Q41" s="90"/>
      <c r="R41" s="90"/>
      <c r="S41" s="90"/>
      <c r="T41" s="90"/>
      <c r="U41" s="90"/>
      <c r="W41" s="90"/>
      <c r="X41" s="90"/>
      <c r="Y41" s="90"/>
      <c r="Z41" s="90"/>
      <c r="AA41" s="90"/>
      <c r="AB41" s="90"/>
      <c r="AC41" s="90"/>
      <c r="AD41" s="90"/>
      <c r="AE41" s="90"/>
    </row>
    <row r="42" spans="1:31" s="91" customFormat="1" ht="15" customHeight="1">
      <c r="A42" s="129" t="s">
        <v>23</v>
      </c>
      <c r="B42" s="92">
        <v>8</v>
      </c>
      <c r="C42" s="133">
        <f t="shared" si="1"/>
        <v>8</v>
      </c>
      <c r="D42" s="134">
        <f t="shared" si="2"/>
        <v>5.636363636363637</v>
      </c>
      <c r="E42" s="135">
        <f t="shared" si="3"/>
        <v>0</v>
      </c>
      <c r="F42" s="90"/>
      <c r="G42" s="136"/>
      <c r="H42" s="136"/>
      <c r="I42" s="136"/>
      <c r="J42" s="136"/>
      <c r="K42" s="136"/>
      <c r="L42" s="136"/>
      <c r="M42" s="90"/>
      <c r="N42" s="90"/>
      <c r="O42" s="90"/>
      <c r="P42" s="90"/>
      <c r="Q42" s="90"/>
      <c r="R42" s="90"/>
      <c r="S42" s="90"/>
      <c r="T42" s="90"/>
      <c r="U42" s="90"/>
      <c r="W42" s="90"/>
      <c r="X42" s="90"/>
      <c r="Y42" s="90"/>
      <c r="Z42" s="90"/>
      <c r="AA42" s="90"/>
      <c r="AB42" s="90"/>
      <c r="AC42" s="90"/>
      <c r="AD42" s="90"/>
      <c r="AE42" s="90"/>
    </row>
    <row r="43" spans="1:31" s="91" customFormat="1" ht="15" customHeight="1" thickBot="1">
      <c r="A43" s="129" t="s">
        <v>24</v>
      </c>
      <c r="B43" s="92">
        <v>8</v>
      </c>
      <c r="C43" s="133">
        <f t="shared" si="1"/>
        <v>6.818181818181818</v>
      </c>
      <c r="D43" s="134">
        <f t="shared" si="2"/>
        <v>0</v>
      </c>
      <c r="E43" s="135">
        <f t="shared" si="3"/>
        <v>0</v>
      </c>
      <c r="F43" s="90"/>
      <c r="G43" s="128"/>
      <c r="H43" s="136"/>
      <c r="I43" s="136"/>
      <c r="J43" s="136"/>
      <c r="K43" s="136"/>
      <c r="L43" s="136"/>
      <c r="M43" s="90"/>
      <c r="N43" s="90"/>
      <c r="O43" s="90"/>
      <c r="P43" s="90"/>
      <c r="Q43" s="90"/>
      <c r="R43" s="90"/>
      <c r="S43" s="90"/>
      <c r="T43" s="90"/>
      <c r="U43" s="90"/>
      <c r="W43" s="90"/>
      <c r="X43" s="90"/>
      <c r="Y43" s="90"/>
      <c r="Z43" s="90"/>
      <c r="AA43" s="90"/>
      <c r="AB43" s="90"/>
      <c r="AC43" s="90"/>
      <c r="AD43" s="90"/>
      <c r="AE43" s="90"/>
    </row>
    <row r="44" spans="1:31" s="91" customFormat="1" ht="25.5" customHeight="1">
      <c r="A44" s="129" t="s">
        <v>10</v>
      </c>
      <c r="B44" s="92">
        <v>16</v>
      </c>
      <c r="C44" s="133">
        <f t="shared" si="1"/>
        <v>16</v>
      </c>
      <c r="D44" s="134">
        <f t="shared" si="2"/>
        <v>1.0454545454545467</v>
      </c>
      <c r="E44" s="135">
        <f t="shared" si="3"/>
        <v>0</v>
      </c>
      <c r="F44" s="90"/>
      <c r="G44" s="128"/>
      <c r="I44" s="281" t="s">
        <v>59</v>
      </c>
      <c r="J44" s="266"/>
      <c r="K44" s="266"/>
      <c r="L44" s="266"/>
      <c r="M44" s="267"/>
      <c r="N44" s="90"/>
      <c r="O44" s="90"/>
      <c r="P44" s="90"/>
      <c r="Q44" s="90"/>
      <c r="R44" s="90"/>
      <c r="S44" s="90"/>
      <c r="T44" s="90"/>
      <c r="U44" s="90"/>
      <c r="W44" s="90"/>
      <c r="X44" s="90"/>
      <c r="Y44" s="90"/>
      <c r="Z44" s="90"/>
      <c r="AA44" s="90"/>
      <c r="AB44" s="90"/>
      <c r="AC44" s="90"/>
      <c r="AD44" s="90"/>
      <c r="AE44" s="90"/>
    </row>
    <row r="45" spans="1:31" s="91" customFormat="1" ht="15" customHeight="1">
      <c r="A45" s="129" t="s">
        <v>11</v>
      </c>
      <c r="B45" s="92">
        <v>40</v>
      </c>
      <c r="C45" s="133">
        <f t="shared" si="1"/>
        <v>34.09090909090909</v>
      </c>
      <c r="D45" s="134">
        <f t="shared" si="2"/>
        <v>0</v>
      </c>
      <c r="E45" s="135">
        <f t="shared" si="3"/>
        <v>0</v>
      </c>
      <c r="F45" s="90"/>
      <c r="G45" s="128"/>
      <c r="I45" s="145" t="s">
        <v>39</v>
      </c>
      <c r="J45" s="92" t="s">
        <v>40</v>
      </c>
      <c r="K45" s="92" t="s">
        <v>41</v>
      </c>
      <c r="L45" s="92" t="s">
        <v>42</v>
      </c>
      <c r="M45" s="146" t="s">
        <v>43</v>
      </c>
      <c r="N45" s="90"/>
      <c r="O45" s="90"/>
      <c r="P45" s="90"/>
      <c r="Q45" s="90"/>
      <c r="R45" s="90"/>
      <c r="S45" s="90"/>
      <c r="T45" s="90"/>
      <c r="U45" s="90"/>
      <c r="W45" s="90"/>
      <c r="X45" s="90"/>
      <c r="Y45" s="90"/>
      <c r="Z45" s="90"/>
      <c r="AA45" s="90"/>
      <c r="AB45" s="90"/>
      <c r="AC45" s="90"/>
      <c r="AD45" s="90"/>
      <c r="AE45" s="90"/>
    </row>
    <row r="46" spans="1:31" s="91" customFormat="1" ht="22.5" customHeight="1" thickBot="1">
      <c r="A46" s="129" t="s">
        <v>12</v>
      </c>
      <c r="B46" s="92">
        <v>24</v>
      </c>
      <c r="C46" s="133">
        <f t="shared" si="1"/>
        <v>11.363636363636363</v>
      </c>
      <c r="D46" s="134">
        <f t="shared" si="2"/>
        <v>0</v>
      </c>
      <c r="E46" s="135">
        <f t="shared" si="3"/>
        <v>0</v>
      </c>
      <c r="F46" s="90"/>
      <c r="G46" s="128"/>
      <c r="I46" s="142">
        <f>C31+H31+M31</f>
        <v>34.20454545454545</v>
      </c>
      <c r="J46" s="143">
        <f>D31+I31+N31</f>
        <v>69.6818181818182</v>
      </c>
      <c r="K46" s="143">
        <f>E31+J31+O31</f>
        <v>39.99999999999999</v>
      </c>
      <c r="L46" s="143">
        <f>F31+K31+P31</f>
        <v>40</v>
      </c>
      <c r="M46" s="144">
        <f>G31+L31+Q31</f>
        <v>56</v>
      </c>
      <c r="N46" s="90"/>
      <c r="O46" s="90"/>
      <c r="P46" s="90"/>
      <c r="Q46" s="90"/>
      <c r="R46" s="90"/>
      <c r="S46" s="90"/>
      <c r="T46" s="90"/>
      <c r="U46" s="90"/>
      <c r="W46" s="90"/>
      <c r="X46" s="90"/>
      <c r="Y46" s="90"/>
      <c r="Z46" s="90"/>
      <c r="AA46" s="90"/>
      <c r="AB46" s="90"/>
      <c r="AC46" s="90"/>
      <c r="AD46" s="90"/>
      <c r="AE46" s="90"/>
    </row>
    <row r="47" spans="1:31" s="91" customFormat="1" ht="15" customHeight="1">
      <c r="A47" s="129" t="s">
        <v>13</v>
      </c>
      <c r="B47" s="92">
        <v>16</v>
      </c>
      <c r="C47" s="133">
        <f t="shared" si="1"/>
        <v>11.363636363636363</v>
      </c>
      <c r="D47" s="134">
        <f t="shared" si="2"/>
        <v>0</v>
      </c>
      <c r="E47" s="135">
        <f t="shared" si="3"/>
        <v>0</v>
      </c>
      <c r="F47" s="90"/>
      <c r="G47" s="128"/>
      <c r="H47" s="136"/>
      <c r="I47" s="136"/>
      <c r="J47" s="136"/>
      <c r="K47" s="136"/>
      <c r="L47" s="136"/>
      <c r="M47" s="90"/>
      <c r="N47" s="90"/>
      <c r="O47" s="90"/>
      <c r="P47" s="90"/>
      <c r="Q47" s="90"/>
      <c r="R47" s="90"/>
      <c r="S47" s="90"/>
      <c r="T47" s="90"/>
      <c r="U47" s="90"/>
      <c r="W47" s="90"/>
      <c r="X47" s="90"/>
      <c r="Y47" s="90"/>
      <c r="Z47" s="90"/>
      <c r="AA47" s="90"/>
      <c r="AB47" s="90"/>
      <c r="AC47" s="90"/>
      <c r="AD47" s="90"/>
      <c r="AE47" s="90"/>
    </row>
    <row r="48" spans="1:31" s="91" customFormat="1" ht="15" customHeight="1">
      <c r="A48" s="129" t="s">
        <v>14</v>
      </c>
      <c r="B48" s="92">
        <v>8</v>
      </c>
      <c r="C48" s="133">
        <f t="shared" si="1"/>
        <v>4.545454545454546</v>
      </c>
      <c r="D48" s="134">
        <f t="shared" si="2"/>
        <v>0</v>
      </c>
      <c r="E48" s="135">
        <f t="shared" si="3"/>
        <v>0</v>
      </c>
      <c r="F48" s="90"/>
      <c r="G48" s="128"/>
      <c r="H48" s="136"/>
      <c r="I48" s="136"/>
      <c r="J48" s="136"/>
      <c r="K48" s="136"/>
      <c r="L48" s="136"/>
      <c r="M48" s="90"/>
      <c r="N48" s="90"/>
      <c r="O48" s="90"/>
      <c r="P48" s="90"/>
      <c r="Q48" s="90"/>
      <c r="R48" s="90"/>
      <c r="S48" s="90"/>
      <c r="T48" s="90"/>
      <c r="U48" s="90"/>
      <c r="W48" s="90"/>
      <c r="X48" s="90"/>
      <c r="Y48" s="90"/>
      <c r="Z48" s="90"/>
      <c r="AA48" s="90"/>
      <c r="AB48" s="90"/>
      <c r="AC48" s="90"/>
      <c r="AD48" s="90"/>
      <c r="AE48" s="90"/>
    </row>
    <row r="49" spans="1:31" s="91" customFormat="1" ht="15" customHeight="1">
      <c r="A49" s="129" t="s">
        <v>15</v>
      </c>
      <c r="B49" s="92">
        <v>16</v>
      </c>
      <c r="C49" s="133">
        <f t="shared" si="1"/>
        <v>6.818181818181818</v>
      </c>
      <c r="D49" s="134">
        <f t="shared" si="2"/>
        <v>0</v>
      </c>
      <c r="E49" s="135">
        <f t="shared" si="3"/>
        <v>0</v>
      </c>
      <c r="F49" s="90"/>
      <c r="G49" s="128"/>
      <c r="H49" s="136"/>
      <c r="I49" s="136"/>
      <c r="J49" s="136"/>
      <c r="K49" s="136"/>
      <c r="L49" s="136"/>
      <c r="M49" s="90"/>
      <c r="N49" s="90"/>
      <c r="O49" s="90"/>
      <c r="P49" s="90"/>
      <c r="Q49" s="90"/>
      <c r="R49" s="90"/>
      <c r="S49" s="90"/>
      <c r="T49" s="90"/>
      <c r="U49" s="90"/>
      <c r="W49" s="90"/>
      <c r="X49" s="90"/>
      <c r="Y49" s="90"/>
      <c r="Z49" s="90"/>
      <c r="AA49" s="90"/>
      <c r="AB49" s="90"/>
      <c r="AC49" s="90"/>
      <c r="AD49" s="90"/>
      <c r="AE49" s="90"/>
    </row>
    <row r="50" spans="1:31" s="91" customFormat="1" ht="15" customHeight="1">
      <c r="A50" s="129" t="s">
        <v>16</v>
      </c>
      <c r="B50" s="92">
        <v>8</v>
      </c>
      <c r="C50" s="133">
        <f t="shared" si="1"/>
        <v>3.409090909090909</v>
      </c>
      <c r="D50" s="134">
        <f t="shared" si="2"/>
        <v>0</v>
      </c>
      <c r="E50" s="135">
        <f t="shared" si="3"/>
        <v>0</v>
      </c>
      <c r="F50" s="90"/>
      <c r="G50" s="128"/>
      <c r="H50" s="136"/>
      <c r="I50" s="136"/>
      <c r="J50" s="136"/>
      <c r="K50" s="136"/>
      <c r="L50" s="136"/>
      <c r="M50" s="90"/>
      <c r="N50" s="90"/>
      <c r="O50" s="90"/>
      <c r="P50" s="90"/>
      <c r="Q50" s="90"/>
      <c r="R50" s="90"/>
      <c r="S50" s="90"/>
      <c r="T50" s="90"/>
      <c r="U50" s="90"/>
      <c r="W50" s="90"/>
      <c r="X50" s="90"/>
      <c r="Y50" s="90"/>
      <c r="Z50" s="90"/>
      <c r="AA50" s="90"/>
      <c r="AB50" s="90"/>
      <c r="AC50" s="90"/>
      <c r="AD50" s="90"/>
      <c r="AE50" s="90"/>
    </row>
    <row r="51" spans="1:31" s="91" customFormat="1" ht="15" customHeight="1">
      <c r="A51" s="129" t="s">
        <v>17</v>
      </c>
      <c r="B51" s="92">
        <v>8</v>
      </c>
      <c r="C51" s="133">
        <f t="shared" si="1"/>
        <v>8</v>
      </c>
      <c r="D51" s="134">
        <f t="shared" si="2"/>
        <v>2.2272727272727266</v>
      </c>
      <c r="E51" s="135">
        <f t="shared" si="3"/>
        <v>0</v>
      </c>
      <c r="F51" s="90"/>
      <c r="G51" s="147"/>
      <c r="H51" s="148"/>
      <c r="I51" s="148"/>
      <c r="J51" s="148"/>
      <c r="K51" s="148"/>
      <c r="L51" s="148"/>
      <c r="M51" s="90"/>
      <c r="N51" s="90"/>
      <c r="O51" s="90"/>
      <c r="P51" s="90"/>
      <c r="Q51" s="90"/>
      <c r="R51" s="90"/>
      <c r="S51" s="90"/>
      <c r="T51" s="90"/>
      <c r="U51" s="90"/>
      <c r="W51" s="90"/>
      <c r="X51" s="90"/>
      <c r="Y51" s="90"/>
      <c r="Z51" s="90"/>
      <c r="AA51" s="90"/>
      <c r="AB51" s="90"/>
      <c r="AC51" s="90"/>
      <c r="AD51" s="90"/>
      <c r="AE51" s="90"/>
    </row>
    <row r="52" spans="1:31" s="91" customFormat="1" ht="15" customHeight="1" thickBot="1">
      <c r="A52" s="60" t="s">
        <v>18</v>
      </c>
      <c r="B52" s="111">
        <v>40</v>
      </c>
      <c r="C52" s="149">
        <f t="shared" si="1"/>
        <v>34.09090909090909</v>
      </c>
      <c r="D52" s="150">
        <f t="shared" si="2"/>
        <v>0</v>
      </c>
      <c r="E52" s="151">
        <f t="shared" si="3"/>
        <v>0</v>
      </c>
      <c r="F52" s="90"/>
      <c r="G52" s="152"/>
      <c r="H52" s="152"/>
      <c r="I52" s="152"/>
      <c r="J52" s="152"/>
      <c r="K52" s="152"/>
      <c r="L52" s="153"/>
      <c r="M52" s="90"/>
      <c r="N52" s="90"/>
      <c r="O52" s="90"/>
      <c r="P52" s="90"/>
      <c r="Q52" s="90"/>
      <c r="R52" s="90"/>
      <c r="S52" s="90"/>
      <c r="T52" s="90"/>
      <c r="U52" s="90"/>
      <c r="W52" s="90"/>
      <c r="X52" s="90"/>
      <c r="Y52" s="90"/>
      <c r="Z52" s="90"/>
      <c r="AA52" s="90"/>
      <c r="AB52" s="90"/>
      <c r="AC52" s="90"/>
      <c r="AD52" s="90"/>
      <c r="AE52" s="90"/>
    </row>
    <row r="54" spans="7:12" ht="15.75">
      <c r="G54" s="70"/>
      <c r="H54" s="71"/>
      <c r="I54" s="71"/>
      <c r="J54" s="71"/>
      <c r="K54" s="71"/>
      <c r="L54" s="71"/>
    </row>
    <row r="55" spans="1:12" ht="24.75" customHeight="1">
      <c r="A55" s="161"/>
      <c r="G55" s="70"/>
      <c r="H55" s="71"/>
      <c r="I55" s="71"/>
      <c r="J55" s="71"/>
      <c r="K55" s="71"/>
      <c r="L55" s="71"/>
    </row>
    <row r="56" spans="7:12" ht="24.75" customHeight="1">
      <c r="G56" s="70"/>
      <c r="H56" s="71"/>
      <c r="I56" s="71"/>
      <c r="J56" s="71"/>
      <c r="K56" s="71"/>
      <c r="L56" s="71"/>
    </row>
    <row r="57" spans="1:12" ht="24.75" customHeight="1">
      <c r="A57" s="162"/>
      <c r="G57" s="70"/>
      <c r="H57" s="71"/>
      <c r="I57" s="71"/>
      <c r="J57" s="71"/>
      <c r="K57" s="71"/>
      <c r="L57" s="71"/>
    </row>
    <row r="59" spans="2:31" s="1" customFormat="1" ht="13.5" thickBot="1">
      <c r="B59" s="8"/>
      <c r="C59" s="9"/>
      <c r="D59" s="9"/>
      <c r="E59" s="9"/>
      <c r="F59" s="9"/>
      <c r="M59" s="9"/>
      <c r="N59" s="9"/>
      <c r="O59" s="9"/>
      <c r="P59" s="9"/>
      <c r="Q59" s="9"/>
      <c r="R59" s="9"/>
      <c r="S59" s="7"/>
      <c r="T59" s="7"/>
      <c r="U59" s="7"/>
      <c r="V59" s="8"/>
      <c r="W59" s="9"/>
      <c r="X59" s="9"/>
      <c r="Y59" s="9"/>
      <c r="Z59" s="9"/>
      <c r="AA59" s="9"/>
      <c r="AB59" s="9"/>
      <c r="AC59" s="7"/>
      <c r="AD59" s="7"/>
      <c r="AE59" s="7"/>
    </row>
    <row r="60" spans="2:31" s="1" customFormat="1" ht="13.5" thickBot="1">
      <c r="B60" s="8"/>
      <c r="C60" s="9"/>
      <c r="D60" s="9"/>
      <c r="E60" s="9"/>
      <c r="F60" s="9"/>
      <c r="M60" s="9"/>
      <c r="N60" s="39" t="s">
        <v>1</v>
      </c>
      <c r="O60" s="40" t="s">
        <v>2</v>
      </c>
      <c r="P60" s="41" t="s">
        <v>34</v>
      </c>
      <c r="Q60" s="9"/>
      <c r="X60" s="9"/>
      <c r="Y60" s="9"/>
      <c r="Z60" s="9"/>
      <c r="AA60" s="9"/>
      <c r="AB60" s="9"/>
      <c r="AC60" s="7"/>
      <c r="AD60" s="7"/>
      <c r="AE60" s="7"/>
    </row>
    <row r="61" spans="2:31" s="1" customFormat="1" ht="26.25" thickBot="1">
      <c r="B61" s="68" t="s">
        <v>48</v>
      </c>
      <c r="C61" s="69">
        <f>5000/B2</f>
        <v>227.27272727272728</v>
      </c>
      <c r="D61" s="9"/>
      <c r="E61" s="9"/>
      <c r="F61" s="9"/>
      <c r="G61" s="9"/>
      <c r="H61" s="9"/>
      <c r="I61" s="7"/>
      <c r="J61" s="7"/>
      <c r="K61" s="7"/>
      <c r="L61" s="8"/>
      <c r="M61" s="9"/>
      <c r="N61" s="55">
        <v>1</v>
      </c>
      <c r="O61" s="56">
        <v>1</v>
      </c>
      <c r="P61" s="57">
        <v>0</v>
      </c>
      <c r="Q61" s="9"/>
      <c r="X61" s="9"/>
      <c r="Y61" s="9"/>
      <c r="Z61" s="9"/>
      <c r="AA61" s="9"/>
      <c r="AB61" s="9"/>
      <c r="AC61" s="7"/>
      <c r="AD61" s="7"/>
      <c r="AE61" s="7"/>
    </row>
    <row r="62" spans="2:31" s="1" customFormat="1" ht="13.5" thickBot="1">
      <c r="B62" s="8"/>
      <c r="C62" s="9"/>
      <c r="D62" s="9"/>
      <c r="E62" s="9"/>
      <c r="F62" s="9"/>
      <c r="G62" s="9"/>
      <c r="H62" s="9"/>
      <c r="I62" s="7"/>
      <c r="J62" s="7"/>
      <c r="K62" s="7"/>
      <c r="L62" s="8"/>
      <c r="M62" s="9"/>
      <c r="N62" s="254" t="s">
        <v>44</v>
      </c>
      <c r="O62" s="255"/>
      <c r="P62" s="255"/>
      <c r="Q62" s="255"/>
      <c r="R62" s="255"/>
      <c r="S62" s="256"/>
      <c r="X62" s="9"/>
      <c r="Y62" s="9"/>
      <c r="Z62" s="9"/>
      <c r="AA62" s="9"/>
      <c r="AB62" s="9"/>
      <c r="AC62" s="7"/>
      <c r="AD62" s="7"/>
      <c r="AE62" s="7"/>
    </row>
    <row r="63" spans="2:19" ht="13.5" thickBot="1">
      <c r="B63" s="3" t="s">
        <v>35</v>
      </c>
      <c r="N63" s="44">
        <v>1</v>
      </c>
      <c r="O63" s="45">
        <v>0</v>
      </c>
      <c r="P63" s="45">
        <v>0</v>
      </c>
      <c r="Q63" s="46">
        <f>(N61*10000)-SUMPRODUCT(I41:K41,N63:P63)</f>
        <v>9800.113636363636</v>
      </c>
      <c r="R63" s="45" t="s">
        <v>22</v>
      </c>
      <c r="S63" s="47">
        <v>0</v>
      </c>
    </row>
    <row r="64" spans="2:19" ht="12.75">
      <c r="B64" s="15" t="s">
        <v>31</v>
      </c>
      <c r="C64" s="16">
        <v>8</v>
      </c>
      <c r="D64" s="16">
        <v>9</v>
      </c>
      <c r="E64" s="16">
        <v>14</v>
      </c>
      <c r="F64" s="16">
        <v>18</v>
      </c>
      <c r="G64" s="16">
        <v>20</v>
      </c>
      <c r="H64" s="17">
        <f>SUMPRODUCT(C13:G13,C64:G64)+SUMPRODUCT(C22:G22,C64:G64)+SUMPRODUCT(C23:G23,C64:G64)+SUMPRODUCT(C24:G24,C64:G64)+SUMPRODUCT(C25:G25,C64:G64)+SUMPRODUCT(C26:G26,C64:G64)+SUMPRODUCT(C27:G27,C64:G64)+SUMPRODUCT(C28:G28,C64:G64)+SUMPRODUCT(C29:G29,C64:G64)+SUMPRODUCT(C30:G30,C64:G64)</f>
        <v>1666.909090909091</v>
      </c>
      <c r="N64" s="48">
        <v>1</v>
      </c>
      <c r="O64" s="24">
        <v>0</v>
      </c>
      <c r="P64" s="24">
        <v>0</v>
      </c>
      <c r="Q64" s="42">
        <f>SUMPRODUCT(I41:K41,N64:P64)-(40*N61)</f>
        <v>159.88636363636363</v>
      </c>
      <c r="R64" s="24" t="s">
        <v>22</v>
      </c>
      <c r="S64" s="49">
        <v>0</v>
      </c>
    </row>
    <row r="65" spans="2:19" ht="13.5" thickBot="1">
      <c r="B65" s="18" t="s">
        <v>30</v>
      </c>
      <c r="C65" s="19">
        <f>C64+0.5</f>
        <v>8.5</v>
      </c>
      <c r="D65" s="19">
        <f>D64+0.5</f>
        <v>9.5</v>
      </c>
      <c r="E65" s="19">
        <f>E64+0.5</f>
        <v>14.5</v>
      </c>
      <c r="F65" s="19">
        <f>F64+0.5</f>
        <v>18.5</v>
      </c>
      <c r="G65" s="19">
        <f>G64+0.5</f>
        <v>20.5</v>
      </c>
      <c r="H65" s="21">
        <f>SUMPRODUCT(C14:G14,C65:G65)+SUMPRODUCT(C15:G15,C65:G65)+SUMPRODUCT(C16:G16,C65:G65)+SUMPRODUCT(C17:G17,C65:G65)+SUMPRODUCT(C18:G18,C65:G65)+SUMPRODUCT(C19:G19,C65:G65)+SUMPRODUCT(C20:G20,C65:G65)+SUMPRODUCT(C21:G21,C65:G65)</f>
        <v>1062.1477272727275</v>
      </c>
      <c r="N65" s="48">
        <v>0</v>
      </c>
      <c r="O65" s="24">
        <v>1</v>
      </c>
      <c r="P65" s="24">
        <v>0</v>
      </c>
      <c r="Q65" s="42">
        <f>(O61*10000)-SUMPRODUCT(I41:K41,N65:P65)</f>
        <v>9960</v>
      </c>
      <c r="R65" s="24" t="s">
        <v>22</v>
      </c>
      <c r="S65" s="49">
        <v>0</v>
      </c>
    </row>
    <row r="66" spans="2:28" ht="12.75">
      <c r="B66" s="14"/>
      <c r="C66" s="13"/>
      <c r="G66" s="6" t="s">
        <v>19</v>
      </c>
      <c r="H66" s="22">
        <f>SUM(H64:H65)</f>
        <v>2729.0568181818185</v>
      </c>
      <c r="K66" s="13"/>
      <c r="M66" s="2"/>
      <c r="N66" s="48">
        <v>0</v>
      </c>
      <c r="O66" s="24">
        <v>1</v>
      </c>
      <c r="P66" s="24">
        <v>0</v>
      </c>
      <c r="Q66" s="43">
        <f>SUMPRODUCT(I41:K41,N66:P66)-(40*O61)</f>
        <v>0</v>
      </c>
      <c r="R66" s="25" t="s">
        <v>22</v>
      </c>
      <c r="S66" s="50">
        <v>0</v>
      </c>
      <c r="U66" s="13"/>
      <c r="W66" s="2"/>
      <c r="X66" s="2"/>
      <c r="Y66" s="2"/>
      <c r="Z66" s="2"/>
      <c r="AA66" s="2"/>
      <c r="AB66" s="2"/>
    </row>
    <row r="67" spans="2:28" ht="13.5" thickBot="1">
      <c r="B67" s="3" t="s">
        <v>37</v>
      </c>
      <c r="K67" s="13"/>
      <c r="L67" s="8"/>
      <c r="N67" s="48">
        <v>0</v>
      </c>
      <c r="O67" s="24">
        <v>0</v>
      </c>
      <c r="P67" s="24">
        <v>1</v>
      </c>
      <c r="Q67" s="43">
        <f>(P61*10000)-SUMPRODUCT(I41:K41,N67:P67)</f>
        <v>0</v>
      </c>
      <c r="R67" s="25" t="s">
        <v>22</v>
      </c>
      <c r="S67" s="50">
        <v>0</v>
      </c>
      <c r="U67" s="13"/>
      <c r="V67" s="8"/>
      <c r="W67" s="13"/>
      <c r="AA67" s="6"/>
      <c r="AB67" s="22"/>
    </row>
    <row r="68" spans="2:28" ht="13.5" thickBot="1">
      <c r="B68" s="15" t="s">
        <v>31</v>
      </c>
      <c r="C68" s="16">
        <f>C64+0.25</f>
        <v>8.25</v>
      </c>
      <c r="D68" s="16">
        <f>D64+0.25</f>
        <v>9.25</v>
      </c>
      <c r="E68" s="16">
        <f>E64+0.25</f>
        <v>14.25</v>
      </c>
      <c r="F68" s="16">
        <f>F64+0.25</f>
        <v>18.25</v>
      </c>
      <c r="G68" s="16">
        <f>G64+0.25</f>
        <v>20.25</v>
      </c>
      <c r="H68" s="17">
        <f>SUMPRODUCT(H13:L13,C68:G68)+SUMPRODUCT(H22:L22,C68:G68)+SUMPRODUCT(H23:L23,C68:G68)+SUMPRODUCT(H24:L24,C68:G68)+SUMPRODUCT(H25:L25,C68:G68)+SUMPRODUCT(H26:L26,C68:G68)+SUMPRODUCT(H27:L27,C68:G68)+SUMPRODUCT(H28:L28,C68:G68)+SUMPRODUCT(H29:L29,C68:G68)+SUMPRODUCT(H30:L30,C68:G68)</f>
        <v>30.272727272727277</v>
      </c>
      <c r="K68" s="13"/>
      <c r="L68" s="8"/>
      <c r="N68" s="51">
        <v>0</v>
      </c>
      <c r="O68" s="19">
        <v>0</v>
      </c>
      <c r="P68" s="19">
        <v>1</v>
      </c>
      <c r="Q68" s="52">
        <f>SUMPRODUCT(I41:K41,N68:P68)-(40*P61)</f>
        <v>0</v>
      </c>
      <c r="R68" s="20" t="s">
        <v>22</v>
      </c>
      <c r="S68" s="53">
        <v>0</v>
      </c>
      <c r="U68" s="13"/>
      <c r="V68" s="8"/>
      <c r="W68" s="13"/>
      <c r="AA68" s="6"/>
      <c r="AB68" s="22"/>
    </row>
    <row r="69" spans="2:28" ht="13.5" thickBot="1">
      <c r="B69" s="18" t="s">
        <v>30</v>
      </c>
      <c r="C69" s="19">
        <f>C68+0.5</f>
        <v>8.75</v>
      </c>
      <c r="D69" s="19">
        <f>D68+0.5</f>
        <v>9.75</v>
      </c>
      <c r="E69" s="19">
        <f>E68+0.5</f>
        <v>14.75</v>
      </c>
      <c r="F69" s="19">
        <f>F68+0.5</f>
        <v>18.75</v>
      </c>
      <c r="G69" s="19">
        <f>G68+0.5</f>
        <v>20.75</v>
      </c>
      <c r="H69" s="21">
        <f>SUMPRODUCT(H14:L14,C69:G69)+SUMPRODUCT(H15:L15,C69:G69)+SUMPRODUCT(H16:L16,C69:G69)+SUMPRODUCT(H17:L17,C69:G69)+SUMPRODUCT(H18:L18,C69:G69)+SUMPRODUCT(H19:L19,C69:G69)+SUMPRODUCT(H20:L20,C69:G69)+SUMPRODUCT(H21:L21,C69:G69)</f>
        <v>602.8636363636363</v>
      </c>
      <c r="K69" s="13"/>
      <c r="L69" s="8"/>
      <c r="Q69" s="6"/>
      <c r="R69" s="22"/>
      <c r="U69" s="13"/>
      <c r="V69" s="8"/>
      <c r="W69" s="13"/>
      <c r="AA69" s="6"/>
      <c r="AB69" s="22"/>
    </row>
    <row r="70" spans="2:28" ht="12.75">
      <c r="B70" s="8"/>
      <c r="G70" s="6" t="s">
        <v>19</v>
      </c>
      <c r="H70" s="22">
        <f>SUM(H68:H69)+C61*O61</f>
        <v>860.4090909090908</v>
      </c>
      <c r="K70" s="13"/>
      <c r="L70" s="8"/>
      <c r="Q70" s="6"/>
      <c r="R70" s="22"/>
      <c r="U70" s="13"/>
      <c r="V70" s="8"/>
      <c r="W70" s="13"/>
      <c r="AA70" s="6"/>
      <c r="AB70" s="22"/>
    </row>
    <row r="71" spans="2:27" ht="13.5" customHeight="1" thickBot="1">
      <c r="B71" s="3" t="s">
        <v>36</v>
      </c>
      <c r="K71" s="13"/>
      <c r="L71" s="8"/>
      <c r="Q71" s="6"/>
      <c r="U71" s="13"/>
      <c r="V71" s="8"/>
      <c r="W71" s="13"/>
      <c r="AA71" s="6"/>
    </row>
    <row r="72" spans="2:27" ht="13.5" customHeight="1">
      <c r="B72" s="15" t="s">
        <v>31</v>
      </c>
      <c r="C72" s="16">
        <f>C68+0.5</f>
        <v>8.75</v>
      </c>
      <c r="D72" s="16">
        <f>D68+0.5</f>
        <v>9.75</v>
      </c>
      <c r="E72" s="16">
        <f>E68+0.5</f>
        <v>14.75</v>
      </c>
      <c r="F72" s="16">
        <f>F68+0.5</f>
        <v>18.75</v>
      </c>
      <c r="G72" s="16">
        <f>G68+0.5</f>
        <v>20.75</v>
      </c>
      <c r="H72" s="17">
        <f>SUMPRODUCT(M13:Q13,C72:G72)+SUMPRODUCT(M22:Q22,C72:G72)+SUMPRODUCT(M23:Q23,C72:G72)+SUMPRODUCT(M24:Q24,C72:G72)+SUMPRODUCT(M25:Q25,C72:G72)+SUMPRODUCT(M26:Q26,C72:G72)+SUMPRODUCT(M27:Q27,C72:G72)+SUMPRODUCT(M28:Q28,C72:G72)+SUMPRODUCT(M29:Q29,C72:G72)+SUMPRODUCT(M30:Q30,C72:G72)</f>
        <v>0</v>
      </c>
      <c r="K72" s="13"/>
      <c r="L72" s="8"/>
      <c r="Q72" s="6"/>
      <c r="U72" s="13"/>
      <c r="V72" s="8"/>
      <c r="W72" s="13"/>
      <c r="AA72" s="6"/>
    </row>
    <row r="73" spans="2:27" ht="13.5" customHeight="1" thickBot="1">
      <c r="B73" s="18" t="s">
        <v>30</v>
      </c>
      <c r="C73" s="19">
        <f>C72+0.5</f>
        <v>9.25</v>
      </c>
      <c r="D73" s="19">
        <f>D72+0.5</f>
        <v>10.25</v>
      </c>
      <c r="E73" s="19">
        <f>E72+0.5</f>
        <v>15.25</v>
      </c>
      <c r="F73" s="19">
        <f>F72+0.5</f>
        <v>19.25</v>
      </c>
      <c r="G73" s="19">
        <f>G72+0.5</f>
        <v>21.25</v>
      </c>
      <c r="H73" s="21">
        <f>SUMPRODUCT(M14:Q14,C73:G73)+SUMPRODUCT(M15:Q15,C73:G73)+SUMPRODUCT(M16:Q16,C73:G73)+SUMPRODUCT(M17:Q17,C73:G73)+SUMPRODUCT(M18:Q18,C73:G73)+SUMPRODUCT(M19:Q19,C73:G73)+SUMPRODUCT(M20:Q20,C73:G73)+SUMPRODUCT(M21:Q21,C73:G73)</f>
        <v>0</v>
      </c>
      <c r="K73" s="13"/>
      <c r="L73" s="8"/>
      <c r="Q73" s="6"/>
      <c r="U73" s="13"/>
      <c r="V73" s="8"/>
      <c r="W73" s="13"/>
      <c r="AA73" s="6"/>
    </row>
    <row r="74" spans="2:23" ht="13.5" thickBot="1">
      <c r="B74" s="8"/>
      <c r="C74" s="13"/>
      <c r="G74" s="6" t="s">
        <v>19</v>
      </c>
      <c r="H74" s="22">
        <f>SUM(H72:H73)+C61*P61</f>
        <v>0</v>
      </c>
      <c r="M74" s="2"/>
      <c r="W74" s="2"/>
    </row>
    <row r="75" spans="2:25" ht="12.75">
      <c r="B75" s="54"/>
      <c r="C75" s="16" t="s">
        <v>27</v>
      </c>
      <c r="D75" s="16" t="s">
        <v>28</v>
      </c>
      <c r="E75" s="27" t="s">
        <v>29</v>
      </c>
      <c r="L75" s="10"/>
      <c r="M75" s="8"/>
      <c r="N75" s="8"/>
      <c r="O75" s="8"/>
      <c r="V75" s="10"/>
      <c r="W75" s="8"/>
      <c r="X75" s="8"/>
      <c r="Y75" s="8"/>
    </row>
    <row r="76" spans="2:25" ht="12.75">
      <c r="B76" s="28" t="s">
        <v>3</v>
      </c>
      <c r="C76" s="25">
        <v>1</v>
      </c>
      <c r="D76" s="25">
        <v>5</v>
      </c>
      <c r="E76" s="29">
        <v>500</v>
      </c>
      <c r="L76" s="8"/>
      <c r="M76" s="8"/>
      <c r="N76" s="8"/>
      <c r="O76" s="8"/>
      <c r="V76" s="8"/>
      <c r="W76" s="8"/>
      <c r="X76" s="8"/>
      <c r="Y76" s="8"/>
    </row>
    <row r="77" spans="2:25" ht="25.5">
      <c r="B77" s="28" t="s">
        <v>4</v>
      </c>
      <c r="C77" s="25">
        <v>1</v>
      </c>
      <c r="D77" s="25">
        <v>1</v>
      </c>
      <c r="E77" s="29">
        <v>180</v>
      </c>
      <c r="L77" s="8"/>
      <c r="M77" s="8"/>
      <c r="N77" s="8"/>
      <c r="O77" s="8"/>
      <c r="V77" s="8"/>
      <c r="W77" s="8"/>
      <c r="X77" s="8"/>
      <c r="Y77" s="8"/>
    </row>
    <row r="78" spans="2:25" ht="12.75">
      <c r="B78" s="28" t="s">
        <v>5</v>
      </c>
      <c r="C78" s="25">
        <v>1</v>
      </c>
      <c r="D78" s="25">
        <v>1</v>
      </c>
      <c r="E78" s="29">
        <v>180</v>
      </c>
      <c r="L78" s="8"/>
      <c r="M78" s="8"/>
      <c r="N78" s="8"/>
      <c r="O78" s="8"/>
      <c r="V78" s="8"/>
      <c r="W78" s="8"/>
      <c r="X78" s="8"/>
      <c r="Y78" s="8"/>
    </row>
    <row r="79" spans="2:25" ht="12.75">
      <c r="B79" s="28" t="s">
        <v>6</v>
      </c>
      <c r="C79" s="25">
        <v>1</v>
      </c>
      <c r="D79" s="25">
        <v>1</v>
      </c>
      <c r="E79" s="29">
        <v>180</v>
      </c>
      <c r="L79" s="8"/>
      <c r="M79" s="8"/>
      <c r="N79" s="8"/>
      <c r="O79" s="8"/>
      <c r="V79" s="8"/>
      <c r="W79" s="8"/>
      <c r="X79" s="8"/>
      <c r="Y79" s="8"/>
    </row>
    <row r="80" spans="2:25" ht="12.75">
      <c r="B80" s="28" t="s">
        <v>7</v>
      </c>
      <c r="C80" s="25">
        <v>1</v>
      </c>
      <c r="D80" s="25">
        <v>1</v>
      </c>
      <c r="E80" s="29">
        <v>720</v>
      </c>
      <c r="L80" s="8"/>
      <c r="M80" s="8"/>
      <c r="N80" s="8"/>
      <c r="O80" s="8"/>
      <c r="V80" s="8"/>
      <c r="W80" s="8"/>
      <c r="X80" s="8"/>
      <c r="Y80" s="8"/>
    </row>
    <row r="81" spans="2:25" ht="12.75">
      <c r="B81" s="28" t="s">
        <v>8</v>
      </c>
      <c r="C81" s="25">
        <v>1</v>
      </c>
      <c r="D81" s="25">
        <v>3</v>
      </c>
      <c r="E81" s="29">
        <v>60</v>
      </c>
      <c r="L81" s="8"/>
      <c r="M81" s="8"/>
      <c r="N81" s="8"/>
      <c r="O81" s="8"/>
      <c r="V81" s="8"/>
      <c r="W81" s="8"/>
      <c r="X81" s="8"/>
      <c r="Y81" s="8"/>
    </row>
    <row r="82" spans="2:25" ht="12.75">
      <c r="B82" s="28" t="s">
        <v>9</v>
      </c>
      <c r="C82" s="25">
        <v>1</v>
      </c>
      <c r="D82" s="25">
        <v>1</v>
      </c>
      <c r="E82" s="29">
        <v>180</v>
      </c>
      <c r="L82" s="8"/>
      <c r="M82" s="8"/>
      <c r="N82" s="8"/>
      <c r="O82" s="8"/>
      <c r="V82" s="8"/>
      <c r="W82" s="8"/>
      <c r="X82" s="8"/>
      <c r="Y82" s="8"/>
    </row>
    <row r="83" spans="2:25" ht="25.5">
      <c r="B83" s="28" t="s">
        <v>23</v>
      </c>
      <c r="C83" s="25">
        <v>0.4</v>
      </c>
      <c r="D83" s="25">
        <v>1</v>
      </c>
      <c r="E83" s="29">
        <v>60</v>
      </c>
      <c r="L83" s="8"/>
      <c r="M83" s="8"/>
      <c r="N83" s="8"/>
      <c r="O83" s="8"/>
      <c r="V83" s="8"/>
      <c r="W83" s="8"/>
      <c r="X83" s="8"/>
      <c r="Y83" s="8"/>
    </row>
    <row r="84" spans="2:25" ht="12.75">
      <c r="B84" s="28" t="s">
        <v>24</v>
      </c>
      <c r="C84" s="25">
        <v>1</v>
      </c>
      <c r="D84" s="25">
        <v>1</v>
      </c>
      <c r="E84" s="29">
        <v>300</v>
      </c>
      <c r="L84" s="8"/>
      <c r="M84" s="8"/>
      <c r="N84" s="8"/>
      <c r="O84" s="8"/>
      <c r="V84" s="8"/>
      <c r="W84" s="8"/>
      <c r="X84" s="8"/>
      <c r="Y84" s="8"/>
    </row>
    <row r="85" spans="2:25" ht="12.75">
      <c r="B85" s="28" t="s">
        <v>10</v>
      </c>
      <c r="C85" s="25">
        <v>1</v>
      </c>
      <c r="D85" s="25">
        <v>2</v>
      </c>
      <c r="E85" s="29">
        <v>120</v>
      </c>
      <c r="L85" s="8"/>
      <c r="M85" s="8"/>
      <c r="N85" s="8"/>
      <c r="O85" s="8"/>
      <c r="V85" s="8"/>
      <c r="W85" s="8"/>
      <c r="X85" s="8"/>
      <c r="Y85" s="8"/>
    </row>
    <row r="86" spans="2:25" ht="12.75">
      <c r="B86" s="28" t="s">
        <v>11</v>
      </c>
      <c r="C86" s="25">
        <v>1</v>
      </c>
      <c r="D86" s="25">
        <v>5</v>
      </c>
      <c r="E86" s="29">
        <v>60</v>
      </c>
      <c r="L86" s="8"/>
      <c r="M86" s="8"/>
      <c r="N86" s="8"/>
      <c r="O86" s="8"/>
      <c r="V86" s="8"/>
      <c r="W86" s="8"/>
      <c r="X86" s="8"/>
      <c r="Y86" s="8"/>
    </row>
    <row r="87" spans="2:25" ht="12.75">
      <c r="B87" s="28" t="s">
        <v>12</v>
      </c>
      <c r="C87" s="25">
        <v>1</v>
      </c>
      <c r="D87" s="25">
        <v>3</v>
      </c>
      <c r="E87" s="29">
        <v>180</v>
      </c>
      <c r="L87" s="8"/>
      <c r="M87" s="8"/>
      <c r="N87" s="8"/>
      <c r="O87" s="8"/>
      <c r="V87" s="8"/>
      <c r="W87" s="8"/>
      <c r="X87" s="8"/>
      <c r="Y87" s="8"/>
    </row>
    <row r="88" spans="2:25" ht="12.75">
      <c r="B88" s="28" t="s">
        <v>13</v>
      </c>
      <c r="C88" s="25">
        <v>1</v>
      </c>
      <c r="D88" s="25">
        <v>2</v>
      </c>
      <c r="E88" s="29">
        <v>180</v>
      </c>
      <c r="L88" s="8"/>
      <c r="M88" s="8"/>
      <c r="N88" s="8"/>
      <c r="O88" s="8"/>
      <c r="V88" s="8"/>
      <c r="W88" s="8"/>
      <c r="X88" s="8"/>
      <c r="Y88" s="8"/>
    </row>
    <row r="89" spans="2:25" ht="12.75">
      <c r="B89" s="28" t="s">
        <v>14</v>
      </c>
      <c r="C89" s="25">
        <v>0.4</v>
      </c>
      <c r="D89" s="25">
        <v>1</v>
      </c>
      <c r="E89" s="29">
        <v>180</v>
      </c>
      <c r="L89" s="8"/>
      <c r="M89" s="8"/>
      <c r="N89" s="8"/>
      <c r="O89" s="8"/>
      <c r="V89" s="8"/>
      <c r="W89" s="8"/>
      <c r="X89" s="8"/>
      <c r="Y89" s="8"/>
    </row>
    <row r="90" spans="2:25" ht="12.75">
      <c r="B90" s="28" t="s">
        <v>15</v>
      </c>
      <c r="C90" s="25">
        <v>0.1</v>
      </c>
      <c r="D90" s="25">
        <v>2</v>
      </c>
      <c r="E90" s="29">
        <v>30</v>
      </c>
      <c r="L90" s="8"/>
      <c r="M90" s="8"/>
      <c r="N90" s="8"/>
      <c r="O90" s="8"/>
      <c r="V90" s="8"/>
      <c r="W90" s="8"/>
      <c r="X90" s="8"/>
      <c r="Y90" s="8"/>
    </row>
    <row r="91" spans="2:25" ht="12.75">
      <c r="B91" s="28" t="s">
        <v>16</v>
      </c>
      <c r="C91" s="25">
        <v>0.1</v>
      </c>
      <c r="D91" s="25">
        <v>1</v>
      </c>
      <c r="E91" s="29">
        <v>60</v>
      </c>
      <c r="L91" s="8"/>
      <c r="M91" s="8"/>
      <c r="N91" s="8"/>
      <c r="O91" s="8"/>
      <c r="V91" s="8"/>
      <c r="W91" s="8"/>
      <c r="X91" s="8"/>
      <c r="Y91" s="8"/>
    </row>
    <row r="92" spans="2:25" ht="12.75">
      <c r="B92" s="28" t="s">
        <v>17</v>
      </c>
      <c r="C92" s="25">
        <v>0.15</v>
      </c>
      <c r="D92" s="25">
        <v>1</v>
      </c>
      <c r="E92" s="29">
        <v>30</v>
      </c>
      <c r="L92" s="8"/>
      <c r="M92" s="8"/>
      <c r="N92" s="8"/>
      <c r="O92" s="8"/>
      <c r="V92" s="8"/>
      <c r="W92" s="8"/>
      <c r="X92" s="8"/>
      <c r="Y92" s="8"/>
    </row>
    <row r="93" spans="2:25" ht="13.5" thickBot="1">
      <c r="B93" s="18" t="s">
        <v>18</v>
      </c>
      <c r="C93" s="20">
        <v>1</v>
      </c>
      <c r="D93" s="20">
        <v>5</v>
      </c>
      <c r="E93" s="31">
        <v>60</v>
      </c>
      <c r="L93" s="8"/>
      <c r="M93" s="8"/>
      <c r="N93" s="8"/>
      <c r="O93" s="8"/>
      <c r="V93" s="8"/>
      <c r="W93" s="8"/>
      <c r="X93" s="8"/>
      <c r="Y93" s="8"/>
    </row>
    <row r="95" spans="2:22" ht="12.75">
      <c r="B95" s="3" t="s">
        <v>20</v>
      </c>
      <c r="L95" s="10"/>
      <c r="M95" s="8"/>
      <c r="N95" s="8"/>
      <c r="O95" s="8"/>
      <c r="P95" s="8"/>
      <c r="V95" s="3"/>
    </row>
    <row r="96" spans="12:16" ht="12.75">
      <c r="L96" s="11"/>
      <c r="M96" s="8"/>
      <c r="N96" s="8"/>
      <c r="O96" s="8"/>
      <c r="P96" s="8"/>
    </row>
    <row r="97" spans="2:22" ht="26.25" thickBot="1">
      <c r="B97" s="4" t="s">
        <v>21</v>
      </c>
      <c r="L97" s="12"/>
      <c r="M97" s="8"/>
      <c r="N97" s="8"/>
      <c r="O97" s="8"/>
      <c r="P97" s="8"/>
      <c r="V97" s="12"/>
    </row>
    <row r="98" spans="2:22" ht="12.75">
      <c r="B98" s="15" t="s">
        <v>3</v>
      </c>
      <c r="C98" s="16">
        <v>1</v>
      </c>
      <c r="D98" s="16">
        <v>1</v>
      </c>
      <c r="E98" s="16">
        <v>1</v>
      </c>
      <c r="F98" s="16">
        <v>1</v>
      </c>
      <c r="G98" s="16">
        <v>1</v>
      </c>
      <c r="H98" s="16">
        <v>1</v>
      </c>
      <c r="I98" s="16">
        <v>1</v>
      </c>
      <c r="J98" s="16">
        <v>1</v>
      </c>
      <c r="K98" s="16">
        <v>1</v>
      </c>
      <c r="L98" s="16">
        <v>1</v>
      </c>
      <c r="M98" s="16">
        <v>1</v>
      </c>
      <c r="N98" s="16">
        <v>1</v>
      </c>
      <c r="O98" s="16">
        <v>1</v>
      </c>
      <c r="P98" s="16">
        <v>1</v>
      </c>
      <c r="Q98" s="32">
        <v>1</v>
      </c>
      <c r="R98" s="35">
        <f aca="true" t="shared" si="4" ref="R98:R115">SUMPRODUCT(C13:G13,C98:G98)+SUMPRODUCT(M13:Q13,M98:Q98)+SUMPRODUCT(H13:L13,H98:L98)</f>
        <v>4.090909090909091</v>
      </c>
      <c r="S98" s="25" t="s">
        <v>22</v>
      </c>
      <c r="T98" s="25">
        <f aca="true" t="shared" si="5" ref="T98:T115">$B$3*C76/($B$2*E76)</f>
        <v>4.090909090909091</v>
      </c>
      <c r="V98" s="8"/>
    </row>
    <row r="99" spans="2:22" ht="25.5">
      <c r="B99" s="28" t="s">
        <v>4</v>
      </c>
      <c r="C99" s="26"/>
      <c r="D99" s="25">
        <v>1</v>
      </c>
      <c r="E99" s="25">
        <v>1</v>
      </c>
      <c r="F99" s="25">
        <v>1</v>
      </c>
      <c r="G99" s="25">
        <v>1</v>
      </c>
      <c r="H99" s="26"/>
      <c r="I99" s="25">
        <v>1</v>
      </c>
      <c r="J99" s="25">
        <v>1</v>
      </c>
      <c r="K99" s="25">
        <v>1</v>
      </c>
      <c r="L99" s="25">
        <v>1</v>
      </c>
      <c r="M99" s="26"/>
      <c r="N99" s="25">
        <v>1</v>
      </c>
      <c r="O99" s="25">
        <v>1</v>
      </c>
      <c r="P99" s="25">
        <v>1</v>
      </c>
      <c r="Q99" s="33">
        <v>1</v>
      </c>
      <c r="R99" s="35">
        <f t="shared" si="4"/>
        <v>11.363636363636363</v>
      </c>
      <c r="S99" s="25" t="s">
        <v>22</v>
      </c>
      <c r="T99" s="25">
        <f t="shared" si="5"/>
        <v>11.363636363636363</v>
      </c>
      <c r="V99" s="8"/>
    </row>
    <row r="100" spans="2:22" ht="12.75">
      <c r="B100" s="28" t="s">
        <v>5</v>
      </c>
      <c r="C100" s="26"/>
      <c r="D100" s="25">
        <v>1</v>
      </c>
      <c r="E100" s="25">
        <v>1</v>
      </c>
      <c r="F100" s="25">
        <v>1</v>
      </c>
      <c r="G100" s="25">
        <v>1</v>
      </c>
      <c r="H100" s="26"/>
      <c r="I100" s="25">
        <v>1</v>
      </c>
      <c r="J100" s="25">
        <v>1</v>
      </c>
      <c r="K100" s="25">
        <v>1</v>
      </c>
      <c r="L100" s="25">
        <v>1</v>
      </c>
      <c r="M100" s="26"/>
      <c r="N100" s="25">
        <v>1</v>
      </c>
      <c r="O100" s="25">
        <v>1</v>
      </c>
      <c r="P100" s="25">
        <v>1</v>
      </c>
      <c r="Q100" s="33">
        <v>1</v>
      </c>
      <c r="R100" s="35">
        <f t="shared" si="4"/>
        <v>11.363636363636363</v>
      </c>
      <c r="S100" s="25" t="s">
        <v>22</v>
      </c>
      <c r="T100" s="25">
        <f t="shared" si="5"/>
        <v>11.363636363636363</v>
      </c>
      <c r="V100" s="8"/>
    </row>
    <row r="101" spans="2:22" ht="12.75">
      <c r="B101" s="28" t="s">
        <v>6</v>
      </c>
      <c r="C101" s="26"/>
      <c r="D101" s="25">
        <v>1</v>
      </c>
      <c r="E101" s="25">
        <v>1</v>
      </c>
      <c r="F101" s="25">
        <v>1</v>
      </c>
      <c r="G101" s="25">
        <v>1</v>
      </c>
      <c r="H101" s="26"/>
      <c r="I101" s="25">
        <v>1</v>
      </c>
      <c r="J101" s="25">
        <v>1</v>
      </c>
      <c r="K101" s="25">
        <v>1</v>
      </c>
      <c r="L101" s="25">
        <v>1</v>
      </c>
      <c r="M101" s="26"/>
      <c r="N101" s="25">
        <v>1</v>
      </c>
      <c r="O101" s="25">
        <v>1</v>
      </c>
      <c r="P101" s="25">
        <v>1</v>
      </c>
      <c r="Q101" s="33">
        <v>1</v>
      </c>
      <c r="R101" s="35">
        <f t="shared" si="4"/>
        <v>11.363636363636363</v>
      </c>
      <c r="S101" s="25" t="s">
        <v>22</v>
      </c>
      <c r="T101" s="25">
        <f t="shared" si="5"/>
        <v>11.363636363636363</v>
      </c>
      <c r="V101" s="8"/>
    </row>
    <row r="102" spans="2:22" ht="12.75">
      <c r="B102" s="28" t="s">
        <v>7</v>
      </c>
      <c r="C102" s="25">
        <v>1</v>
      </c>
      <c r="D102" s="25">
        <v>1</v>
      </c>
      <c r="E102" s="25">
        <v>1</v>
      </c>
      <c r="F102" s="25">
        <v>1</v>
      </c>
      <c r="G102" s="25">
        <v>1</v>
      </c>
      <c r="H102" s="25">
        <v>1</v>
      </c>
      <c r="I102" s="25">
        <v>1</v>
      </c>
      <c r="J102" s="25">
        <v>1</v>
      </c>
      <c r="K102" s="25">
        <v>1</v>
      </c>
      <c r="L102" s="25">
        <v>1</v>
      </c>
      <c r="M102" s="25">
        <v>1</v>
      </c>
      <c r="N102" s="25">
        <v>1</v>
      </c>
      <c r="O102" s="25">
        <v>1</v>
      </c>
      <c r="P102" s="25">
        <v>1</v>
      </c>
      <c r="Q102" s="33">
        <v>1</v>
      </c>
      <c r="R102" s="35">
        <f t="shared" si="4"/>
        <v>2.840909090909091</v>
      </c>
      <c r="S102" s="25" t="s">
        <v>22</v>
      </c>
      <c r="T102" s="25">
        <f t="shared" si="5"/>
        <v>2.840909090909091</v>
      </c>
      <c r="V102" s="8"/>
    </row>
    <row r="103" spans="2:22" ht="12.75">
      <c r="B103" s="28" t="s">
        <v>8</v>
      </c>
      <c r="C103" s="26"/>
      <c r="D103" s="26"/>
      <c r="E103" s="26"/>
      <c r="F103" s="26"/>
      <c r="G103" s="25">
        <v>1</v>
      </c>
      <c r="H103" s="26"/>
      <c r="I103" s="26"/>
      <c r="J103" s="26"/>
      <c r="K103" s="26"/>
      <c r="L103" s="25">
        <v>1</v>
      </c>
      <c r="M103" s="26"/>
      <c r="N103" s="26"/>
      <c r="O103" s="26"/>
      <c r="P103" s="26"/>
      <c r="Q103" s="33">
        <v>1</v>
      </c>
      <c r="R103" s="35">
        <f t="shared" si="4"/>
        <v>34.09090909090909</v>
      </c>
      <c r="S103" s="25" t="s">
        <v>22</v>
      </c>
      <c r="T103" s="25">
        <f t="shared" si="5"/>
        <v>34.09090909090909</v>
      </c>
      <c r="V103" s="8"/>
    </row>
    <row r="104" spans="2:22" ht="12.75">
      <c r="B104" s="28" t="s">
        <v>9</v>
      </c>
      <c r="C104" s="26"/>
      <c r="D104" s="26"/>
      <c r="E104" s="25">
        <v>1</v>
      </c>
      <c r="F104" s="25">
        <v>1</v>
      </c>
      <c r="G104" s="25">
        <v>1</v>
      </c>
      <c r="H104" s="26"/>
      <c r="I104" s="26"/>
      <c r="J104" s="25">
        <v>1</v>
      </c>
      <c r="K104" s="25">
        <v>1</v>
      </c>
      <c r="L104" s="25">
        <v>1</v>
      </c>
      <c r="M104" s="26"/>
      <c r="N104" s="26"/>
      <c r="O104" s="25">
        <v>1</v>
      </c>
      <c r="P104" s="25">
        <v>1</v>
      </c>
      <c r="Q104" s="33">
        <v>1</v>
      </c>
      <c r="R104" s="35">
        <f t="shared" si="4"/>
        <v>11.363636363636363</v>
      </c>
      <c r="S104" s="25" t="s">
        <v>22</v>
      </c>
      <c r="T104" s="25">
        <f t="shared" si="5"/>
        <v>11.363636363636363</v>
      </c>
      <c r="V104" s="8"/>
    </row>
    <row r="105" spans="2:22" ht="25.5">
      <c r="B105" s="28" t="s">
        <v>23</v>
      </c>
      <c r="C105" s="26"/>
      <c r="D105" s="25">
        <v>1</v>
      </c>
      <c r="E105" s="25">
        <v>1</v>
      </c>
      <c r="F105" s="25">
        <v>1</v>
      </c>
      <c r="G105" s="25">
        <v>1</v>
      </c>
      <c r="H105" s="26"/>
      <c r="I105" s="25">
        <v>1</v>
      </c>
      <c r="J105" s="25">
        <v>1</v>
      </c>
      <c r="K105" s="25">
        <v>1</v>
      </c>
      <c r="L105" s="25">
        <v>1</v>
      </c>
      <c r="M105" s="26"/>
      <c r="N105" s="25">
        <v>1</v>
      </c>
      <c r="O105" s="25">
        <v>1</v>
      </c>
      <c r="P105" s="25">
        <v>1</v>
      </c>
      <c r="Q105" s="33">
        <v>1</v>
      </c>
      <c r="R105" s="35">
        <f t="shared" si="4"/>
        <v>13.636363636363637</v>
      </c>
      <c r="S105" s="25" t="s">
        <v>22</v>
      </c>
      <c r="T105" s="25">
        <f t="shared" si="5"/>
        <v>13.636363636363637</v>
      </c>
      <c r="V105" s="8"/>
    </row>
    <row r="106" spans="2:22" ht="12.75">
      <c r="B106" s="28" t="s">
        <v>24</v>
      </c>
      <c r="C106" s="26"/>
      <c r="D106" s="25">
        <v>1</v>
      </c>
      <c r="E106" s="25">
        <v>1</v>
      </c>
      <c r="F106" s="25">
        <v>1</v>
      </c>
      <c r="G106" s="25">
        <v>1</v>
      </c>
      <c r="H106" s="26"/>
      <c r="I106" s="25">
        <v>1</v>
      </c>
      <c r="J106" s="25">
        <v>1</v>
      </c>
      <c r="K106" s="25">
        <v>1</v>
      </c>
      <c r="L106" s="25">
        <v>1</v>
      </c>
      <c r="M106" s="26"/>
      <c r="N106" s="25">
        <v>1</v>
      </c>
      <c r="O106" s="25">
        <v>1</v>
      </c>
      <c r="P106" s="25">
        <v>1</v>
      </c>
      <c r="Q106" s="33">
        <v>1</v>
      </c>
      <c r="R106" s="35">
        <f t="shared" si="4"/>
        <v>6.818181818181818</v>
      </c>
      <c r="S106" s="25" t="s">
        <v>22</v>
      </c>
      <c r="T106" s="25">
        <f t="shared" si="5"/>
        <v>6.818181818181818</v>
      </c>
      <c r="V106" s="8"/>
    </row>
    <row r="107" spans="2:22" ht="12.75">
      <c r="B107" s="28" t="s">
        <v>10</v>
      </c>
      <c r="C107" s="26"/>
      <c r="D107" s="25">
        <v>1</v>
      </c>
      <c r="E107" s="25">
        <v>1</v>
      </c>
      <c r="F107" s="25">
        <v>1</v>
      </c>
      <c r="G107" s="25">
        <v>1</v>
      </c>
      <c r="H107" s="26"/>
      <c r="I107" s="25">
        <v>1</v>
      </c>
      <c r="J107" s="25">
        <v>1</v>
      </c>
      <c r="K107" s="25">
        <v>1</v>
      </c>
      <c r="L107" s="25">
        <v>1</v>
      </c>
      <c r="M107" s="26"/>
      <c r="N107" s="25">
        <v>1</v>
      </c>
      <c r="O107" s="25">
        <v>1</v>
      </c>
      <c r="P107" s="25">
        <v>1</v>
      </c>
      <c r="Q107" s="33">
        <v>1</v>
      </c>
      <c r="R107" s="35">
        <f t="shared" si="4"/>
        <v>17.045454545454547</v>
      </c>
      <c r="S107" s="25" t="s">
        <v>22</v>
      </c>
      <c r="T107" s="25">
        <f t="shared" si="5"/>
        <v>17.045454545454547</v>
      </c>
      <c r="V107" s="8"/>
    </row>
    <row r="108" spans="2:22" ht="12.75">
      <c r="B108" s="28" t="s">
        <v>11</v>
      </c>
      <c r="C108" s="26"/>
      <c r="D108" s="26"/>
      <c r="E108" s="25">
        <v>1</v>
      </c>
      <c r="F108" s="25">
        <v>1</v>
      </c>
      <c r="G108" s="25">
        <v>1</v>
      </c>
      <c r="H108" s="26"/>
      <c r="I108" s="26"/>
      <c r="J108" s="25">
        <v>1</v>
      </c>
      <c r="K108" s="25">
        <v>1</v>
      </c>
      <c r="L108" s="25">
        <v>1</v>
      </c>
      <c r="M108" s="26"/>
      <c r="N108" s="26"/>
      <c r="O108" s="25">
        <v>1</v>
      </c>
      <c r="P108" s="25">
        <v>1</v>
      </c>
      <c r="Q108" s="33">
        <v>1</v>
      </c>
      <c r="R108" s="35">
        <f t="shared" si="4"/>
        <v>34.09090909090909</v>
      </c>
      <c r="S108" s="25" t="s">
        <v>22</v>
      </c>
      <c r="T108" s="25">
        <f t="shared" si="5"/>
        <v>34.09090909090909</v>
      </c>
      <c r="V108" s="8"/>
    </row>
    <row r="109" spans="2:22" ht="12.75">
      <c r="B109" s="28" t="s">
        <v>12</v>
      </c>
      <c r="C109" s="25">
        <v>1</v>
      </c>
      <c r="D109" s="25">
        <v>1</v>
      </c>
      <c r="E109" s="25">
        <v>1</v>
      </c>
      <c r="F109" s="25">
        <v>1</v>
      </c>
      <c r="G109" s="25">
        <v>1</v>
      </c>
      <c r="H109" s="25">
        <v>1</v>
      </c>
      <c r="I109" s="25">
        <v>1</v>
      </c>
      <c r="J109" s="25">
        <v>1</v>
      </c>
      <c r="K109" s="25">
        <v>1</v>
      </c>
      <c r="L109" s="25">
        <v>1</v>
      </c>
      <c r="M109" s="25">
        <v>1</v>
      </c>
      <c r="N109" s="25">
        <v>1</v>
      </c>
      <c r="O109" s="25">
        <v>1</v>
      </c>
      <c r="P109" s="25">
        <v>1</v>
      </c>
      <c r="Q109" s="33">
        <v>1</v>
      </c>
      <c r="R109" s="35">
        <f t="shared" si="4"/>
        <v>11.363636363636363</v>
      </c>
      <c r="S109" s="25" t="s">
        <v>22</v>
      </c>
      <c r="T109" s="25">
        <f t="shared" si="5"/>
        <v>11.363636363636363</v>
      </c>
      <c r="V109" s="8"/>
    </row>
    <row r="110" spans="2:22" ht="12.75">
      <c r="B110" s="28" t="s">
        <v>13</v>
      </c>
      <c r="C110" s="25">
        <v>1</v>
      </c>
      <c r="D110" s="25">
        <v>1</v>
      </c>
      <c r="E110" s="25">
        <v>1</v>
      </c>
      <c r="F110" s="25">
        <v>1</v>
      </c>
      <c r="G110" s="25">
        <v>1</v>
      </c>
      <c r="H110" s="25">
        <v>1</v>
      </c>
      <c r="I110" s="25">
        <v>1</v>
      </c>
      <c r="J110" s="25">
        <v>1</v>
      </c>
      <c r="K110" s="25">
        <v>1</v>
      </c>
      <c r="L110" s="25">
        <v>1</v>
      </c>
      <c r="M110" s="25">
        <v>1</v>
      </c>
      <c r="N110" s="25">
        <v>1</v>
      </c>
      <c r="O110" s="25">
        <v>1</v>
      </c>
      <c r="P110" s="25">
        <v>1</v>
      </c>
      <c r="Q110" s="33">
        <v>1</v>
      </c>
      <c r="R110" s="35">
        <f t="shared" si="4"/>
        <v>11.363636363636363</v>
      </c>
      <c r="S110" s="25" t="s">
        <v>22</v>
      </c>
      <c r="T110" s="25">
        <f t="shared" si="5"/>
        <v>11.363636363636363</v>
      </c>
      <c r="V110" s="8"/>
    </row>
    <row r="111" spans="2:22" ht="12.75">
      <c r="B111" s="28" t="s">
        <v>14</v>
      </c>
      <c r="C111" s="25">
        <v>1</v>
      </c>
      <c r="D111" s="25">
        <v>1</v>
      </c>
      <c r="E111" s="25">
        <v>1</v>
      </c>
      <c r="F111" s="25">
        <v>1</v>
      </c>
      <c r="G111" s="25">
        <v>1</v>
      </c>
      <c r="H111" s="25">
        <v>1</v>
      </c>
      <c r="I111" s="25">
        <v>1</v>
      </c>
      <c r="J111" s="25">
        <v>1</v>
      </c>
      <c r="K111" s="25">
        <v>1</v>
      </c>
      <c r="L111" s="25">
        <v>1</v>
      </c>
      <c r="M111" s="25">
        <v>1</v>
      </c>
      <c r="N111" s="25">
        <v>1</v>
      </c>
      <c r="O111" s="25">
        <v>1</v>
      </c>
      <c r="P111" s="25">
        <v>1</v>
      </c>
      <c r="Q111" s="33">
        <v>1</v>
      </c>
      <c r="R111" s="35">
        <f t="shared" si="4"/>
        <v>4.545454545454546</v>
      </c>
      <c r="S111" s="25" t="s">
        <v>22</v>
      </c>
      <c r="T111" s="25">
        <f t="shared" si="5"/>
        <v>4.545454545454546</v>
      </c>
      <c r="V111" s="8"/>
    </row>
    <row r="112" spans="2:22" ht="12.75">
      <c r="B112" s="28" t="s">
        <v>15</v>
      </c>
      <c r="C112" s="26"/>
      <c r="D112" s="25">
        <v>1</v>
      </c>
      <c r="E112" s="25">
        <v>1</v>
      </c>
      <c r="F112" s="25">
        <v>1</v>
      </c>
      <c r="G112" s="25">
        <v>1</v>
      </c>
      <c r="H112" s="26"/>
      <c r="I112" s="25">
        <v>1</v>
      </c>
      <c r="J112" s="25">
        <v>1</v>
      </c>
      <c r="K112" s="25">
        <v>1</v>
      </c>
      <c r="L112" s="25">
        <v>1</v>
      </c>
      <c r="M112" s="26"/>
      <c r="N112" s="25">
        <v>1</v>
      </c>
      <c r="O112" s="25">
        <v>1</v>
      </c>
      <c r="P112" s="25">
        <v>1</v>
      </c>
      <c r="Q112" s="33">
        <v>1</v>
      </c>
      <c r="R112" s="35">
        <f t="shared" si="4"/>
        <v>6.818181818181818</v>
      </c>
      <c r="S112" s="25" t="s">
        <v>22</v>
      </c>
      <c r="T112" s="25">
        <f t="shared" si="5"/>
        <v>6.818181818181818</v>
      </c>
      <c r="V112" s="8"/>
    </row>
    <row r="113" spans="2:22" ht="12.75">
      <c r="B113" s="28" t="s">
        <v>16</v>
      </c>
      <c r="C113" s="26"/>
      <c r="D113" s="26"/>
      <c r="E113" s="25">
        <v>1</v>
      </c>
      <c r="F113" s="25">
        <v>1</v>
      </c>
      <c r="G113" s="25">
        <v>1</v>
      </c>
      <c r="H113" s="26"/>
      <c r="I113" s="26"/>
      <c r="J113" s="25">
        <v>1</v>
      </c>
      <c r="K113" s="25">
        <v>1</v>
      </c>
      <c r="L113" s="25">
        <v>1</v>
      </c>
      <c r="M113" s="26"/>
      <c r="N113" s="26"/>
      <c r="O113" s="25">
        <v>1</v>
      </c>
      <c r="P113" s="25">
        <v>1</v>
      </c>
      <c r="Q113" s="33">
        <v>1</v>
      </c>
      <c r="R113" s="35">
        <f t="shared" si="4"/>
        <v>3.409090909090909</v>
      </c>
      <c r="S113" s="25" t="s">
        <v>22</v>
      </c>
      <c r="T113" s="25">
        <f t="shared" si="5"/>
        <v>3.409090909090909</v>
      </c>
      <c r="V113" s="8"/>
    </row>
    <row r="114" spans="2:22" ht="12.75">
      <c r="B114" s="28" t="s">
        <v>17</v>
      </c>
      <c r="C114" s="26"/>
      <c r="D114" s="25">
        <v>1</v>
      </c>
      <c r="E114" s="25">
        <v>1</v>
      </c>
      <c r="F114" s="25">
        <v>1</v>
      </c>
      <c r="G114" s="25">
        <v>1</v>
      </c>
      <c r="H114" s="26"/>
      <c r="I114" s="25">
        <v>1</v>
      </c>
      <c r="J114" s="25">
        <v>1</v>
      </c>
      <c r="K114" s="25">
        <v>1</v>
      </c>
      <c r="L114" s="25">
        <v>1</v>
      </c>
      <c r="M114" s="26"/>
      <c r="N114" s="25">
        <v>1</v>
      </c>
      <c r="O114" s="25">
        <v>1</v>
      </c>
      <c r="P114" s="25">
        <v>1</v>
      </c>
      <c r="Q114" s="33">
        <v>1</v>
      </c>
      <c r="R114" s="35">
        <f t="shared" si="4"/>
        <v>10.227272727272727</v>
      </c>
      <c r="S114" s="25" t="s">
        <v>22</v>
      </c>
      <c r="T114" s="25">
        <f t="shared" si="5"/>
        <v>10.227272727272727</v>
      </c>
      <c r="V114" s="8"/>
    </row>
    <row r="115" spans="2:22" ht="13.5" thickBot="1">
      <c r="B115" s="18" t="s">
        <v>18</v>
      </c>
      <c r="C115" s="30"/>
      <c r="D115" s="30"/>
      <c r="E115" s="30"/>
      <c r="F115" s="20">
        <v>1</v>
      </c>
      <c r="G115" s="20">
        <v>1</v>
      </c>
      <c r="H115" s="30"/>
      <c r="I115" s="30"/>
      <c r="J115" s="30"/>
      <c r="K115" s="20">
        <v>1</v>
      </c>
      <c r="L115" s="20">
        <v>1</v>
      </c>
      <c r="M115" s="30"/>
      <c r="N115" s="30"/>
      <c r="O115" s="30"/>
      <c r="P115" s="20">
        <v>1</v>
      </c>
      <c r="Q115" s="34">
        <v>1</v>
      </c>
      <c r="R115" s="35">
        <f t="shared" si="4"/>
        <v>34.09090909090909</v>
      </c>
      <c r="S115" s="25" t="s">
        <v>22</v>
      </c>
      <c r="T115" s="25">
        <f t="shared" si="5"/>
        <v>34.09090909090909</v>
      </c>
      <c r="V115" s="8"/>
    </row>
    <row r="118" spans="2:22" ht="26.25" thickBot="1">
      <c r="B118" s="4" t="s">
        <v>25</v>
      </c>
      <c r="L118" s="4" t="s">
        <v>25</v>
      </c>
      <c r="V118" s="4" t="s">
        <v>25</v>
      </c>
    </row>
    <row r="119" spans="2:30" ht="12.75">
      <c r="B119" s="15" t="s">
        <v>3</v>
      </c>
      <c r="C119" s="16">
        <v>1</v>
      </c>
      <c r="D119" s="16">
        <v>1</v>
      </c>
      <c r="E119" s="16">
        <v>1</v>
      </c>
      <c r="F119" s="16">
        <v>1</v>
      </c>
      <c r="G119" s="32">
        <v>1</v>
      </c>
      <c r="H119" s="36">
        <f>SUMPRODUCT(C13:G13,C119:G119)</f>
        <v>4.090909090909091</v>
      </c>
      <c r="I119" s="16" t="s">
        <v>26</v>
      </c>
      <c r="J119" s="27">
        <f>8*$D$76</f>
        <v>40</v>
      </c>
      <c r="L119" s="15" t="s">
        <v>3</v>
      </c>
      <c r="M119" s="16">
        <v>1</v>
      </c>
      <c r="N119" s="16">
        <v>1</v>
      </c>
      <c r="O119" s="16">
        <v>1</v>
      </c>
      <c r="P119" s="16">
        <v>1</v>
      </c>
      <c r="Q119" s="32">
        <v>1</v>
      </c>
      <c r="R119" s="36">
        <f>SUMPRODUCT(H13:L13,M119:Q119)</f>
        <v>0</v>
      </c>
      <c r="S119" s="16" t="s">
        <v>26</v>
      </c>
      <c r="T119" s="27">
        <f>8*$D$76</f>
        <v>40</v>
      </c>
      <c r="V119" s="15" t="s">
        <v>3</v>
      </c>
      <c r="W119" s="16">
        <v>1</v>
      </c>
      <c r="X119" s="16">
        <v>1</v>
      </c>
      <c r="Y119" s="16">
        <v>1</v>
      </c>
      <c r="Z119" s="16">
        <v>1</v>
      </c>
      <c r="AA119" s="32">
        <v>1</v>
      </c>
      <c r="AB119" s="36">
        <f>SUMPRODUCT(M13:Q13,W119:AA119)</f>
        <v>0</v>
      </c>
      <c r="AC119" s="16" t="s">
        <v>26</v>
      </c>
      <c r="AD119" s="27">
        <f>8*$D$76</f>
        <v>40</v>
      </c>
    </row>
    <row r="120" spans="2:30" ht="25.5">
      <c r="B120" s="28" t="s">
        <v>4</v>
      </c>
      <c r="C120" s="26"/>
      <c r="D120" s="25">
        <v>1</v>
      </c>
      <c r="E120" s="25">
        <v>1</v>
      </c>
      <c r="F120" s="25">
        <v>1</v>
      </c>
      <c r="G120" s="33">
        <v>1</v>
      </c>
      <c r="H120" s="37">
        <f>SUMPRODUCT(D14:G14,D120:G120)</f>
        <v>8</v>
      </c>
      <c r="I120" s="25" t="s">
        <v>26</v>
      </c>
      <c r="J120" s="29">
        <f>8*$D$77</f>
        <v>8</v>
      </c>
      <c r="L120" s="28" t="s">
        <v>4</v>
      </c>
      <c r="M120" s="26"/>
      <c r="N120" s="25">
        <v>1</v>
      </c>
      <c r="O120" s="25">
        <v>1</v>
      </c>
      <c r="P120" s="25">
        <v>1</v>
      </c>
      <c r="Q120" s="33">
        <v>1</v>
      </c>
      <c r="R120" s="37">
        <f>SUMPRODUCT(I14:L14,N120:Q120)</f>
        <v>3.3636363636363633</v>
      </c>
      <c r="S120" s="25" t="s">
        <v>26</v>
      </c>
      <c r="T120" s="29">
        <f>8*$D$77</f>
        <v>8</v>
      </c>
      <c r="V120" s="28" t="s">
        <v>4</v>
      </c>
      <c r="W120" s="26"/>
      <c r="X120" s="25">
        <v>1</v>
      </c>
      <c r="Y120" s="25">
        <v>1</v>
      </c>
      <c r="Z120" s="25">
        <v>1</v>
      </c>
      <c r="AA120" s="33">
        <v>1</v>
      </c>
      <c r="AB120" s="37">
        <f>SUMPRODUCT(N14:Q14,X120:AA120)</f>
        <v>0</v>
      </c>
      <c r="AC120" s="25" t="s">
        <v>26</v>
      </c>
      <c r="AD120" s="29">
        <f>8*$D$77</f>
        <v>8</v>
      </c>
    </row>
    <row r="121" spans="2:30" ht="25.5">
      <c r="B121" s="28" t="s">
        <v>5</v>
      </c>
      <c r="C121" s="26"/>
      <c r="D121" s="25">
        <v>1</v>
      </c>
      <c r="E121" s="25">
        <v>1</v>
      </c>
      <c r="F121" s="25">
        <v>1</v>
      </c>
      <c r="G121" s="33">
        <v>1</v>
      </c>
      <c r="H121" s="37">
        <f>SUMPRODUCT(D15:G15,D121:G121)</f>
        <v>8</v>
      </c>
      <c r="I121" s="25" t="s">
        <v>26</v>
      </c>
      <c r="J121" s="29">
        <f>8*$D$78</f>
        <v>8</v>
      </c>
      <c r="L121" s="28" t="s">
        <v>5</v>
      </c>
      <c r="M121" s="26"/>
      <c r="N121" s="25">
        <v>1</v>
      </c>
      <c r="O121" s="25">
        <v>1</v>
      </c>
      <c r="P121" s="25">
        <v>1</v>
      </c>
      <c r="Q121" s="33">
        <v>1</v>
      </c>
      <c r="R121" s="37">
        <f>SUMPRODUCT(I15:L15,N121:Q121)</f>
        <v>3.3636363636363633</v>
      </c>
      <c r="S121" s="25" t="s">
        <v>26</v>
      </c>
      <c r="T121" s="29">
        <f>8*$D$78</f>
        <v>8</v>
      </c>
      <c r="V121" s="28" t="s">
        <v>5</v>
      </c>
      <c r="W121" s="26"/>
      <c r="X121" s="25">
        <v>1</v>
      </c>
      <c r="Y121" s="25">
        <v>1</v>
      </c>
      <c r="Z121" s="25">
        <v>1</v>
      </c>
      <c r="AA121" s="33">
        <v>1</v>
      </c>
      <c r="AB121" s="37">
        <f>SUMPRODUCT(N15:Q15,X121:AA121)</f>
        <v>0</v>
      </c>
      <c r="AC121" s="25" t="s">
        <v>26</v>
      </c>
      <c r="AD121" s="29">
        <f>8*$D$78</f>
        <v>8</v>
      </c>
    </row>
    <row r="122" spans="2:30" ht="25.5">
      <c r="B122" s="28" t="s">
        <v>6</v>
      </c>
      <c r="C122" s="26"/>
      <c r="D122" s="25">
        <v>1</v>
      </c>
      <c r="E122" s="25">
        <v>1</v>
      </c>
      <c r="F122" s="25">
        <v>1</v>
      </c>
      <c r="G122" s="33">
        <v>1</v>
      </c>
      <c r="H122" s="37">
        <f>SUMPRODUCT(D16:G16,D122:G122)</f>
        <v>8</v>
      </c>
      <c r="I122" s="25" t="s">
        <v>26</v>
      </c>
      <c r="J122" s="29">
        <f>8*$D$79</f>
        <v>8</v>
      </c>
      <c r="L122" s="28" t="s">
        <v>6</v>
      </c>
      <c r="M122" s="26"/>
      <c r="N122" s="25">
        <v>1</v>
      </c>
      <c r="O122" s="25">
        <v>1</v>
      </c>
      <c r="P122" s="25">
        <v>1</v>
      </c>
      <c r="Q122" s="33">
        <v>1</v>
      </c>
      <c r="R122" s="37">
        <f>SUMPRODUCT(I16:L16,N122:Q122)</f>
        <v>3.3636363636363633</v>
      </c>
      <c r="S122" s="25" t="s">
        <v>26</v>
      </c>
      <c r="T122" s="29">
        <f>8*$D$79</f>
        <v>8</v>
      </c>
      <c r="V122" s="28" t="s">
        <v>6</v>
      </c>
      <c r="W122" s="26"/>
      <c r="X122" s="25">
        <v>1</v>
      </c>
      <c r="Y122" s="25">
        <v>1</v>
      </c>
      <c r="Z122" s="25">
        <v>1</v>
      </c>
      <c r="AA122" s="33">
        <v>1</v>
      </c>
      <c r="AB122" s="37">
        <f>SUMPRODUCT(N16:Q16,X122:AA122)</f>
        <v>0</v>
      </c>
      <c r="AC122" s="25" t="s">
        <v>26</v>
      </c>
      <c r="AD122" s="29">
        <f>8*$D$79</f>
        <v>8</v>
      </c>
    </row>
    <row r="123" spans="2:30" ht="25.5">
      <c r="B123" s="28" t="s">
        <v>7</v>
      </c>
      <c r="C123" s="25">
        <v>1</v>
      </c>
      <c r="D123" s="25">
        <v>1</v>
      </c>
      <c r="E123" s="25">
        <v>1</v>
      </c>
      <c r="F123" s="25">
        <v>1</v>
      </c>
      <c r="G123" s="33">
        <v>1</v>
      </c>
      <c r="H123" s="37">
        <f>SUMPRODUCT(C17:G17,C123:G123)</f>
        <v>2.840909090909091</v>
      </c>
      <c r="I123" s="25" t="s">
        <v>26</v>
      </c>
      <c r="J123" s="29">
        <f>8*$D$80</f>
        <v>8</v>
      </c>
      <c r="L123" s="28" t="s">
        <v>7</v>
      </c>
      <c r="M123" s="25">
        <v>1</v>
      </c>
      <c r="N123" s="25">
        <v>1</v>
      </c>
      <c r="O123" s="25">
        <v>1</v>
      </c>
      <c r="P123" s="25">
        <v>1</v>
      </c>
      <c r="Q123" s="33">
        <v>1</v>
      </c>
      <c r="R123" s="37">
        <f>SUMPRODUCT(H17:L17,M123:Q123)</f>
        <v>0</v>
      </c>
      <c r="S123" s="25" t="s">
        <v>26</v>
      </c>
      <c r="T123" s="29">
        <f>8*$D$80</f>
        <v>8</v>
      </c>
      <c r="V123" s="28" t="s">
        <v>7</v>
      </c>
      <c r="W123" s="25">
        <v>1</v>
      </c>
      <c r="X123" s="25">
        <v>1</v>
      </c>
      <c r="Y123" s="25">
        <v>1</v>
      </c>
      <c r="Z123" s="25">
        <v>1</v>
      </c>
      <c r="AA123" s="33">
        <v>1</v>
      </c>
      <c r="AB123" s="37">
        <f>SUMPRODUCT(M17:Q17,W123:AA123)</f>
        <v>0</v>
      </c>
      <c r="AC123" s="25" t="s">
        <v>26</v>
      </c>
      <c r="AD123" s="29">
        <f>8*$D$80</f>
        <v>8</v>
      </c>
    </row>
    <row r="124" spans="2:30" ht="12.75">
      <c r="B124" s="28" t="s">
        <v>8</v>
      </c>
      <c r="C124" s="26"/>
      <c r="D124" s="26"/>
      <c r="E124" s="26"/>
      <c r="F124" s="26"/>
      <c r="G124" s="33">
        <v>1</v>
      </c>
      <c r="H124" s="37">
        <f>G18*G124</f>
        <v>17.45454545454546</v>
      </c>
      <c r="I124" s="25" t="s">
        <v>26</v>
      </c>
      <c r="J124" s="29">
        <f>8*$D$81</f>
        <v>24</v>
      </c>
      <c r="L124" s="28" t="s">
        <v>8</v>
      </c>
      <c r="M124" s="26"/>
      <c r="N124" s="26"/>
      <c r="O124" s="26"/>
      <c r="P124" s="26"/>
      <c r="Q124" s="33">
        <v>1</v>
      </c>
      <c r="R124" s="37">
        <f>L18*Q124</f>
        <v>16.636363636363633</v>
      </c>
      <c r="S124" s="25" t="s">
        <v>26</v>
      </c>
      <c r="T124" s="29">
        <f>8*$D$81</f>
        <v>24</v>
      </c>
      <c r="V124" s="28" t="s">
        <v>8</v>
      </c>
      <c r="W124" s="26"/>
      <c r="X124" s="26"/>
      <c r="Y124" s="26"/>
      <c r="Z124" s="26"/>
      <c r="AA124" s="33">
        <v>1</v>
      </c>
      <c r="AB124" s="37">
        <f>Q18*AA124</f>
        <v>0</v>
      </c>
      <c r="AC124" s="25" t="s">
        <v>26</v>
      </c>
      <c r="AD124" s="29">
        <f>8*$D$81</f>
        <v>24</v>
      </c>
    </row>
    <row r="125" spans="2:30" ht="12.75">
      <c r="B125" s="28" t="s">
        <v>9</v>
      </c>
      <c r="C125" s="26"/>
      <c r="D125" s="26"/>
      <c r="E125" s="25">
        <v>1</v>
      </c>
      <c r="F125" s="25">
        <v>1</v>
      </c>
      <c r="G125" s="33">
        <v>1</v>
      </c>
      <c r="H125" s="37">
        <f>SUMPRODUCT(E19:G19,E125:G125)</f>
        <v>7</v>
      </c>
      <c r="I125" s="25" t="s">
        <v>26</v>
      </c>
      <c r="J125" s="58">
        <v>7</v>
      </c>
      <c r="L125" s="28" t="s">
        <v>9</v>
      </c>
      <c r="M125" s="26"/>
      <c r="N125" s="26"/>
      <c r="O125" s="25">
        <v>1</v>
      </c>
      <c r="P125" s="25">
        <v>1</v>
      </c>
      <c r="Q125" s="33">
        <v>1</v>
      </c>
      <c r="R125" s="37">
        <f>SUMPRODUCT(J19:L19,O125:Q125)</f>
        <v>4.363636363636363</v>
      </c>
      <c r="S125" s="25" t="s">
        <v>26</v>
      </c>
      <c r="T125" s="58">
        <v>7</v>
      </c>
      <c r="V125" s="28" t="s">
        <v>9</v>
      </c>
      <c r="W125" s="26"/>
      <c r="X125" s="26"/>
      <c r="Y125" s="25">
        <v>1</v>
      </c>
      <c r="Z125" s="25">
        <v>1</v>
      </c>
      <c r="AA125" s="33">
        <v>1</v>
      </c>
      <c r="AB125" s="37">
        <f>SUMPRODUCT(O19:Q19,Y125:AA125)</f>
        <v>0</v>
      </c>
      <c r="AC125" s="25" t="s">
        <v>26</v>
      </c>
      <c r="AD125" s="58">
        <v>7</v>
      </c>
    </row>
    <row r="126" spans="2:30" ht="25.5">
      <c r="B126" s="28" t="s">
        <v>23</v>
      </c>
      <c r="C126" s="26"/>
      <c r="D126" s="25">
        <v>1</v>
      </c>
      <c r="E126" s="25">
        <v>1</v>
      </c>
      <c r="F126" s="25">
        <v>1</v>
      </c>
      <c r="G126" s="33">
        <v>1</v>
      </c>
      <c r="H126" s="37">
        <f>SUMPRODUCT(D20:G20,D126:G126)</f>
        <v>8</v>
      </c>
      <c r="I126" s="25" t="s">
        <v>26</v>
      </c>
      <c r="J126" s="29">
        <f>8*$D$83</f>
        <v>8</v>
      </c>
      <c r="L126" s="28" t="s">
        <v>23</v>
      </c>
      <c r="M126" s="26"/>
      <c r="N126" s="25">
        <v>1</v>
      </c>
      <c r="O126" s="25">
        <v>1</v>
      </c>
      <c r="P126" s="25">
        <v>1</v>
      </c>
      <c r="Q126" s="33">
        <v>1</v>
      </c>
      <c r="R126" s="37">
        <f>SUMPRODUCT(I20:L20,N126:Q126)</f>
        <v>5.636363636363637</v>
      </c>
      <c r="S126" s="25" t="s">
        <v>26</v>
      </c>
      <c r="T126" s="29">
        <f>8*$D$83</f>
        <v>8</v>
      </c>
      <c r="V126" s="28" t="s">
        <v>23</v>
      </c>
      <c r="W126" s="26"/>
      <c r="X126" s="25">
        <v>1</v>
      </c>
      <c r="Y126" s="25">
        <v>1</v>
      </c>
      <c r="Z126" s="25">
        <v>1</v>
      </c>
      <c r="AA126" s="33">
        <v>1</v>
      </c>
      <c r="AB126" s="37">
        <f>SUMPRODUCT(N20:Q20,X126:AA126)</f>
        <v>0</v>
      </c>
      <c r="AC126" s="25" t="s">
        <v>26</v>
      </c>
      <c r="AD126" s="29">
        <f>8*$D$83</f>
        <v>8</v>
      </c>
    </row>
    <row r="127" spans="2:30" ht="12.75">
      <c r="B127" s="28" t="s">
        <v>24</v>
      </c>
      <c r="C127" s="26"/>
      <c r="D127" s="25">
        <v>1</v>
      </c>
      <c r="E127" s="25">
        <v>1</v>
      </c>
      <c r="F127" s="25">
        <v>1</v>
      </c>
      <c r="G127" s="33">
        <v>1</v>
      </c>
      <c r="H127" s="37">
        <f>SUMPRODUCT(D21:G21,D127:G127)</f>
        <v>6.818181818181818</v>
      </c>
      <c r="I127" s="25" t="s">
        <v>26</v>
      </c>
      <c r="J127" s="29">
        <f>8*$D$84</f>
        <v>8</v>
      </c>
      <c r="L127" s="28" t="s">
        <v>24</v>
      </c>
      <c r="M127" s="26"/>
      <c r="N127" s="25">
        <v>1</v>
      </c>
      <c r="O127" s="25">
        <v>1</v>
      </c>
      <c r="P127" s="25">
        <v>1</v>
      </c>
      <c r="Q127" s="33">
        <v>1</v>
      </c>
      <c r="R127" s="37">
        <f>SUMPRODUCT(I21:L21,N127:Q127)</f>
        <v>0</v>
      </c>
      <c r="S127" s="25" t="s">
        <v>26</v>
      </c>
      <c r="T127" s="29">
        <f>8*$D$84</f>
        <v>8</v>
      </c>
      <c r="V127" s="28" t="s">
        <v>24</v>
      </c>
      <c r="W127" s="26"/>
      <c r="X127" s="25">
        <v>1</v>
      </c>
      <c r="Y127" s="25">
        <v>1</v>
      </c>
      <c r="Z127" s="25">
        <v>1</v>
      </c>
      <c r="AA127" s="33">
        <v>1</v>
      </c>
      <c r="AB127" s="37">
        <f>SUMPRODUCT(N21:Q21,X127:AA127)</f>
        <v>0</v>
      </c>
      <c r="AC127" s="25" t="s">
        <v>26</v>
      </c>
      <c r="AD127" s="29">
        <f>8*$D$84</f>
        <v>8</v>
      </c>
    </row>
    <row r="128" spans="2:30" ht="12.75">
      <c r="B128" s="28" t="s">
        <v>10</v>
      </c>
      <c r="C128" s="26"/>
      <c r="D128" s="25">
        <v>1</v>
      </c>
      <c r="E128" s="25">
        <v>1</v>
      </c>
      <c r="F128" s="25">
        <v>1</v>
      </c>
      <c r="G128" s="33">
        <v>1</v>
      </c>
      <c r="H128" s="37">
        <f>SUMPRODUCT(D22:G22,D128:G128)</f>
        <v>16</v>
      </c>
      <c r="I128" s="25" t="s">
        <v>26</v>
      </c>
      <c r="J128" s="29">
        <f>8*$D$85</f>
        <v>16</v>
      </c>
      <c r="L128" s="28" t="s">
        <v>10</v>
      </c>
      <c r="M128" s="26"/>
      <c r="N128" s="25">
        <v>1</v>
      </c>
      <c r="O128" s="25">
        <v>1</v>
      </c>
      <c r="P128" s="25">
        <v>1</v>
      </c>
      <c r="Q128" s="33">
        <v>1</v>
      </c>
      <c r="R128" s="37">
        <f>SUMPRODUCT(I22:L22,N128:Q128)</f>
        <v>1.0454545454545467</v>
      </c>
      <c r="S128" s="25" t="s">
        <v>26</v>
      </c>
      <c r="T128" s="29">
        <f>8*$D$85</f>
        <v>16</v>
      </c>
      <c r="V128" s="28" t="s">
        <v>10</v>
      </c>
      <c r="W128" s="26"/>
      <c r="X128" s="25">
        <v>1</v>
      </c>
      <c r="Y128" s="25">
        <v>1</v>
      </c>
      <c r="Z128" s="25">
        <v>1</v>
      </c>
      <c r="AA128" s="33">
        <v>1</v>
      </c>
      <c r="AB128" s="37">
        <f>SUMPRODUCT(N22:Q22,X128:AA128)</f>
        <v>0</v>
      </c>
      <c r="AC128" s="25" t="s">
        <v>26</v>
      </c>
      <c r="AD128" s="29">
        <f>8*$D$85</f>
        <v>16</v>
      </c>
    </row>
    <row r="129" spans="2:30" ht="12.75">
      <c r="B129" s="28" t="s">
        <v>11</v>
      </c>
      <c r="C129" s="26"/>
      <c r="D129" s="26"/>
      <c r="E129" s="25">
        <v>1</v>
      </c>
      <c r="F129" s="25">
        <v>1</v>
      </c>
      <c r="G129" s="33">
        <v>1</v>
      </c>
      <c r="H129" s="37">
        <f>SUMPRODUCT(E23:G23,E129:G129)</f>
        <v>34.09090909090909</v>
      </c>
      <c r="I129" s="25" t="s">
        <v>26</v>
      </c>
      <c r="J129" s="29">
        <f>8*$D$86</f>
        <v>40</v>
      </c>
      <c r="L129" s="28" t="s">
        <v>11</v>
      </c>
      <c r="M129" s="26"/>
      <c r="N129" s="26"/>
      <c r="O129" s="25">
        <v>1</v>
      </c>
      <c r="P129" s="25">
        <v>1</v>
      </c>
      <c r="Q129" s="33">
        <v>1</v>
      </c>
      <c r="R129" s="37">
        <f>SUMPRODUCT(J23:L23,O129:Q129)</f>
        <v>0</v>
      </c>
      <c r="S129" s="25" t="s">
        <v>26</v>
      </c>
      <c r="T129" s="29">
        <f>8*$D$86</f>
        <v>40</v>
      </c>
      <c r="V129" s="28" t="s">
        <v>11</v>
      </c>
      <c r="W129" s="26"/>
      <c r="X129" s="26"/>
      <c r="Y129" s="25">
        <v>1</v>
      </c>
      <c r="Z129" s="25">
        <v>1</v>
      </c>
      <c r="AA129" s="33">
        <v>1</v>
      </c>
      <c r="AB129" s="37">
        <f>SUMPRODUCT(O23:Q23,Y129:AA129)</f>
        <v>0</v>
      </c>
      <c r="AC129" s="25" t="s">
        <v>26</v>
      </c>
      <c r="AD129" s="29">
        <f>8*$D$86</f>
        <v>40</v>
      </c>
    </row>
    <row r="130" spans="2:30" ht="12.75">
      <c r="B130" s="28" t="s">
        <v>12</v>
      </c>
      <c r="C130" s="25">
        <v>1</v>
      </c>
      <c r="D130" s="25">
        <v>1</v>
      </c>
      <c r="E130" s="25">
        <v>1</v>
      </c>
      <c r="F130" s="25">
        <v>1</v>
      </c>
      <c r="G130" s="33">
        <v>1</v>
      </c>
      <c r="H130" s="37">
        <f>SUMPRODUCT(C24:G24,C130:G130)</f>
        <v>11.363636363636363</v>
      </c>
      <c r="I130" s="25" t="s">
        <v>26</v>
      </c>
      <c r="J130" s="29">
        <f>8*$D$87</f>
        <v>24</v>
      </c>
      <c r="L130" s="28" t="s">
        <v>12</v>
      </c>
      <c r="M130" s="25">
        <v>1</v>
      </c>
      <c r="N130" s="25">
        <v>1</v>
      </c>
      <c r="O130" s="25">
        <v>1</v>
      </c>
      <c r="P130" s="25">
        <v>1</v>
      </c>
      <c r="Q130" s="33">
        <v>1</v>
      </c>
      <c r="R130" s="37">
        <f>SUMPRODUCT(H24:L24,M130:Q130)</f>
        <v>0</v>
      </c>
      <c r="S130" s="25" t="s">
        <v>26</v>
      </c>
      <c r="T130" s="29">
        <f>8*$D$87</f>
        <v>24</v>
      </c>
      <c r="V130" s="28" t="s">
        <v>12</v>
      </c>
      <c r="W130" s="25">
        <v>1</v>
      </c>
      <c r="X130" s="25">
        <v>1</v>
      </c>
      <c r="Y130" s="25">
        <v>1</v>
      </c>
      <c r="Z130" s="25">
        <v>1</v>
      </c>
      <c r="AA130" s="33">
        <v>1</v>
      </c>
      <c r="AB130" s="37">
        <f>SUMPRODUCT(M24:Q24,W130:AA130)</f>
        <v>0</v>
      </c>
      <c r="AC130" s="25" t="s">
        <v>26</v>
      </c>
      <c r="AD130" s="29">
        <f>8*$D$87</f>
        <v>24</v>
      </c>
    </row>
    <row r="131" spans="2:30" ht="12.75">
      <c r="B131" s="28" t="s">
        <v>13</v>
      </c>
      <c r="C131" s="25">
        <v>1</v>
      </c>
      <c r="D131" s="25">
        <v>1</v>
      </c>
      <c r="E131" s="25">
        <v>1</v>
      </c>
      <c r="F131" s="25">
        <v>1</v>
      </c>
      <c r="G131" s="33">
        <v>1</v>
      </c>
      <c r="H131" s="37">
        <f>SUMPRODUCT(C25:G25,C131:G131)</f>
        <v>11.363636363636363</v>
      </c>
      <c r="I131" s="25" t="s">
        <v>26</v>
      </c>
      <c r="J131" s="29">
        <f>8*$D$88</f>
        <v>16</v>
      </c>
      <c r="L131" s="28" t="s">
        <v>13</v>
      </c>
      <c r="M131" s="25">
        <v>1</v>
      </c>
      <c r="N131" s="25">
        <v>1</v>
      </c>
      <c r="O131" s="25">
        <v>1</v>
      </c>
      <c r="P131" s="25">
        <v>1</v>
      </c>
      <c r="Q131" s="33">
        <v>1</v>
      </c>
      <c r="R131" s="37">
        <f>SUMPRODUCT(H25:L25,M131:Q131)</f>
        <v>0</v>
      </c>
      <c r="S131" s="25" t="s">
        <v>26</v>
      </c>
      <c r="T131" s="29">
        <f>8*$D$88</f>
        <v>16</v>
      </c>
      <c r="V131" s="28" t="s">
        <v>13</v>
      </c>
      <c r="W131" s="25">
        <v>1</v>
      </c>
      <c r="X131" s="25">
        <v>1</v>
      </c>
      <c r="Y131" s="25">
        <v>1</v>
      </c>
      <c r="Z131" s="25">
        <v>1</v>
      </c>
      <c r="AA131" s="33">
        <v>1</v>
      </c>
      <c r="AB131" s="37">
        <f>SUMPRODUCT(M25:Q25,W131:AA131)</f>
        <v>0</v>
      </c>
      <c r="AC131" s="25" t="s">
        <v>26</v>
      </c>
      <c r="AD131" s="29">
        <f>8*$D$88</f>
        <v>16</v>
      </c>
    </row>
    <row r="132" spans="2:30" ht="25.5">
      <c r="B132" s="28" t="s">
        <v>14</v>
      </c>
      <c r="C132" s="25">
        <v>1</v>
      </c>
      <c r="D132" s="25">
        <v>1</v>
      </c>
      <c r="E132" s="25">
        <v>1</v>
      </c>
      <c r="F132" s="25">
        <v>1</v>
      </c>
      <c r="G132" s="33">
        <v>1</v>
      </c>
      <c r="H132" s="37">
        <f>SUMPRODUCT(C26:G26,C132:G132)</f>
        <v>4.545454545454546</v>
      </c>
      <c r="I132" s="25" t="s">
        <v>26</v>
      </c>
      <c r="J132" s="29">
        <f>8*$D$89</f>
        <v>8</v>
      </c>
      <c r="L132" s="28" t="s">
        <v>14</v>
      </c>
      <c r="M132" s="25">
        <v>1</v>
      </c>
      <c r="N132" s="25">
        <v>1</v>
      </c>
      <c r="O132" s="25">
        <v>1</v>
      </c>
      <c r="P132" s="25">
        <v>1</v>
      </c>
      <c r="Q132" s="33">
        <v>1</v>
      </c>
      <c r="R132" s="37">
        <f>SUMPRODUCT(H26:L26,M132:Q132)</f>
        <v>0</v>
      </c>
      <c r="S132" s="25" t="s">
        <v>26</v>
      </c>
      <c r="T132" s="29">
        <f>8*$D$89</f>
        <v>8</v>
      </c>
      <c r="V132" s="28" t="s">
        <v>14</v>
      </c>
      <c r="W132" s="25">
        <v>1</v>
      </c>
      <c r="X132" s="25">
        <v>1</v>
      </c>
      <c r="Y132" s="25">
        <v>1</v>
      </c>
      <c r="Z132" s="25">
        <v>1</v>
      </c>
      <c r="AA132" s="33">
        <v>1</v>
      </c>
      <c r="AB132" s="37">
        <f>SUMPRODUCT(M26:Q26,W132:AA132)</f>
        <v>0</v>
      </c>
      <c r="AC132" s="25" t="s">
        <v>26</v>
      </c>
      <c r="AD132" s="29">
        <f>8*$D$89</f>
        <v>8</v>
      </c>
    </row>
    <row r="133" spans="2:30" ht="25.5">
      <c r="B133" s="28" t="s">
        <v>15</v>
      </c>
      <c r="C133" s="26"/>
      <c r="D133" s="25">
        <v>1</v>
      </c>
      <c r="E133" s="25">
        <v>1</v>
      </c>
      <c r="F133" s="25">
        <v>1</v>
      </c>
      <c r="G133" s="33">
        <v>1</v>
      </c>
      <c r="H133" s="37">
        <f>SUMPRODUCT(D27:G27,D133:G133)</f>
        <v>6.818181818181818</v>
      </c>
      <c r="I133" s="25" t="s">
        <v>26</v>
      </c>
      <c r="J133" s="29">
        <f>8*$D$90</f>
        <v>16</v>
      </c>
      <c r="L133" s="28" t="s">
        <v>15</v>
      </c>
      <c r="M133" s="26"/>
      <c r="N133" s="25">
        <v>1</v>
      </c>
      <c r="O133" s="25">
        <v>1</v>
      </c>
      <c r="P133" s="25">
        <v>1</v>
      </c>
      <c r="Q133" s="33">
        <v>1</v>
      </c>
      <c r="R133" s="37">
        <f>SUMPRODUCT(I27:L27,N133:Q133)</f>
        <v>0</v>
      </c>
      <c r="S133" s="25" t="s">
        <v>26</v>
      </c>
      <c r="T133" s="29">
        <f>8*$D$90</f>
        <v>16</v>
      </c>
      <c r="V133" s="28" t="s">
        <v>15</v>
      </c>
      <c r="W133" s="26"/>
      <c r="X133" s="25">
        <v>1</v>
      </c>
      <c r="Y133" s="25">
        <v>1</v>
      </c>
      <c r="Z133" s="25">
        <v>1</v>
      </c>
      <c r="AA133" s="33">
        <v>1</v>
      </c>
      <c r="AB133" s="37">
        <f>SUMPRODUCT(N27:Q27,X133:AA133)</f>
        <v>0</v>
      </c>
      <c r="AC133" s="25" t="s">
        <v>26</v>
      </c>
      <c r="AD133" s="29">
        <f>8*$D$90</f>
        <v>16</v>
      </c>
    </row>
    <row r="134" spans="2:30" ht="12.75">
      <c r="B134" s="28" t="s">
        <v>16</v>
      </c>
      <c r="C134" s="26"/>
      <c r="D134" s="26"/>
      <c r="E134" s="25">
        <v>1</v>
      </c>
      <c r="F134" s="25">
        <v>1</v>
      </c>
      <c r="G134" s="33">
        <v>1</v>
      </c>
      <c r="H134" s="37">
        <f>SUMPRODUCT(E28:G28,E134:G134)</f>
        <v>3.409090909090909</v>
      </c>
      <c r="I134" s="25" t="s">
        <v>26</v>
      </c>
      <c r="J134" s="29">
        <f>8*$D$91</f>
        <v>8</v>
      </c>
      <c r="L134" s="28" t="s">
        <v>16</v>
      </c>
      <c r="M134" s="26"/>
      <c r="N134" s="26"/>
      <c r="O134" s="25">
        <v>1</v>
      </c>
      <c r="P134" s="25">
        <v>1</v>
      </c>
      <c r="Q134" s="33">
        <v>1</v>
      </c>
      <c r="R134" s="37">
        <f>SUMPRODUCT(J28:L28,O134:Q134)</f>
        <v>0</v>
      </c>
      <c r="S134" s="25" t="s">
        <v>26</v>
      </c>
      <c r="T134" s="29">
        <f>8*$D$91</f>
        <v>8</v>
      </c>
      <c r="V134" s="28" t="s">
        <v>16</v>
      </c>
      <c r="W134" s="26"/>
      <c r="X134" s="26"/>
      <c r="Y134" s="25">
        <v>1</v>
      </c>
      <c r="Z134" s="25">
        <v>1</v>
      </c>
      <c r="AA134" s="33">
        <v>1</v>
      </c>
      <c r="AB134" s="37">
        <f>SUMPRODUCT(O28:Q28,Y134:AA134)</f>
        <v>0</v>
      </c>
      <c r="AC134" s="25" t="s">
        <v>26</v>
      </c>
      <c r="AD134" s="29">
        <f>8*$D$91</f>
        <v>8</v>
      </c>
    </row>
    <row r="135" spans="2:30" ht="25.5">
      <c r="B135" s="28" t="s">
        <v>17</v>
      </c>
      <c r="C135" s="26"/>
      <c r="D135" s="25">
        <v>1</v>
      </c>
      <c r="E135" s="25">
        <v>1</v>
      </c>
      <c r="F135" s="25">
        <v>1</v>
      </c>
      <c r="G135" s="33">
        <v>1</v>
      </c>
      <c r="H135" s="37">
        <f>SUMPRODUCT(D29:G29,D135:G135)</f>
        <v>8</v>
      </c>
      <c r="I135" s="25" t="s">
        <v>26</v>
      </c>
      <c r="J135" s="29">
        <f>8*$D$92</f>
        <v>8</v>
      </c>
      <c r="L135" s="28" t="s">
        <v>17</v>
      </c>
      <c r="M135" s="26"/>
      <c r="N135" s="25">
        <v>1</v>
      </c>
      <c r="O135" s="25">
        <v>1</v>
      </c>
      <c r="P135" s="25">
        <v>1</v>
      </c>
      <c r="Q135" s="33">
        <v>1</v>
      </c>
      <c r="R135" s="37">
        <f>SUMPRODUCT(I29:L29,N135:Q135)</f>
        <v>2.2272727272727266</v>
      </c>
      <c r="S135" s="25" t="s">
        <v>26</v>
      </c>
      <c r="T135" s="29">
        <f>8*$D$92</f>
        <v>8</v>
      </c>
      <c r="V135" s="28" t="s">
        <v>17</v>
      </c>
      <c r="W135" s="26"/>
      <c r="X135" s="25">
        <v>1</v>
      </c>
      <c r="Y135" s="25">
        <v>1</v>
      </c>
      <c r="Z135" s="25">
        <v>1</v>
      </c>
      <c r="AA135" s="33">
        <v>1</v>
      </c>
      <c r="AB135" s="37">
        <f>SUMPRODUCT(N29:Q29,X135:AA135)</f>
        <v>0</v>
      </c>
      <c r="AC135" s="25" t="s">
        <v>26</v>
      </c>
      <c r="AD135" s="29">
        <f>8*$D$92</f>
        <v>8</v>
      </c>
    </row>
    <row r="136" spans="2:30" ht="26.25" thickBot="1">
      <c r="B136" s="18" t="s">
        <v>18</v>
      </c>
      <c r="C136" s="30"/>
      <c r="D136" s="30"/>
      <c r="E136" s="30"/>
      <c r="F136" s="20">
        <v>1</v>
      </c>
      <c r="G136" s="34">
        <v>1</v>
      </c>
      <c r="H136" s="38">
        <f>SUMPRODUCT(F30:G30,F136:G136)</f>
        <v>34.09090909090909</v>
      </c>
      <c r="I136" s="20" t="s">
        <v>26</v>
      </c>
      <c r="J136" s="31">
        <f>8*$D$93</f>
        <v>40</v>
      </c>
      <c r="L136" s="18" t="s">
        <v>18</v>
      </c>
      <c r="M136" s="30"/>
      <c r="N136" s="30"/>
      <c r="O136" s="30"/>
      <c r="P136" s="20">
        <v>1</v>
      </c>
      <c r="Q136" s="34">
        <v>1</v>
      </c>
      <c r="R136" s="38">
        <f>SUMPRODUCT(K30:L30,P136:Q136)</f>
        <v>0</v>
      </c>
      <c r="S136" s="20" t="s">
        <v>26</v>
      </c>
      <c r="T136" s="31">
        <f>8*$D$93</f>
        <v>40</v>
      </c>
      <c r="V136" s="18" t="s">
        <v>18</v>
      </c>
      <c r="W136" s="30"/>
      <c r="X136" s="30"/>
      <c r="Y136" s="30"/>
      <c r="Z136" s="20">
        <v>1</v>
      </c>
      <c r="AA136" s="34">
        <v>1</v>
      </c>
      <c r="AB136" s="38">
        <f>SUMPRODUCT(P30:Q30,Z136:AA136)</f>
        <v>0</v>
      </c>
      <c r="AC136" s="20" t="s">
        <v>26</v>
      </c>
      <c r="AD136" s="31">
        <f>8*$D$93</f>
        <v>40</v>
      </c>
    </row>
    <row r="138" ht="13.5" thickBot="1"/>
    <row r="139" spans="2:20" ht="12.75">
      <c r="B139" s="15" t="s">
        <v>3</v>
      </c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32"/>
      <c r="R139" s="35">
        <f aca="true" t="shared" si="6" ref="R139:R156">SUMPRODUCT(C13:Q13,C139:Q139)</f>
        <v>0</v>
      </c>
      <c r="S139" s="25" t="s">
        <v>38</v>
      </c>
      <c r="T139" s="25">
        <v>0</v>
      </c>
    </row>
    <row r="140" spans="2:20" ht="25.5">
      <c r="B140" s="28" t="s">
        <v>4</v>
      </c>
      <c r="C140" s="26">
        <v>1</v>
      </c>
      <c r="D140" s="25"/>
      <c r="E140" s="25"/>
      <c r="F140" s="25"/>
      <c r="G140" s="25"/>
      <c r="H140" s="26">
        <v>1</v>
      </c>
      <c r="I140" s="25"/>
      <c r="J140" s="25"/>
      <c r="K140" s="25"/>
      <c r="L140" s="25"/>
      <c r="M140" s="26">
        <v>1</v>
      </c>
      <c r="N140" s="25"/>
      <c r="O140" s="25"/>
      <c r="P140" s="25"/>
      <c r="Q140" s="33"/>
      <c r="R140" s="35">
        <f t="shared" si="6"/>
        <v>0</v>
      </c>
      <c r="S140" s="25" t="s">
        <v>38</v>
      </c>
      <c r="T140" s="25">
        <v>0</v>
      </c>
    </row>
    <row r="141" spans="2:20" ht="12.75">
      <c r="B141" s="28" t="s">
        <v>5</v>
      </c>
      <c r="C141" s="26">
        <v>1</v>
      </c>
      <c r="D141" s="25"/>
      <c r="E141" s="25"/>
      <c r="F141" s="25"/>
      <c r="G141" s="25"/>
      <c r="H141" s="26">
        <v>1</v>
      </c>
      <c r="I141" s="25"/>
      <c r="J141" s="25"/>
      <c r="K141" s="25"/>
      <c r="L141" s="25"/>
      <c r="M141" s="26">
        <v>1</v>
      </c>
      <c r="N141" s="25"/>
      <c r="O141" s="25"/>
      <c r="P141" s="25"/>
      <c r="Q141" s="33"/>
      <c r="R141" s="35">
        <f t="shared" si="6"/>
        <v>0</v>
      </c>
      <c r="S141" s="25" t="s">
        <v>38</v>
      </c>
      <c r="T141" s="25">
        <v>0</v>
      </c>
    </row>
    <row r="142" spans="2:20" ht="12.75">
      <c r="B142" s="28" t="s">
        <v>6</v>
      </c>
      <c r="C142" s="26">
        <v>1</v>
      </c>
      <c r="D142" s="25"/>
      <c r="E142" s="25"/>
      <c r="F142" s="25"/>
      <c r="G142" s="25"/>
      <c r="H142" s="26">
        <v>1</v>
      </c>
      <c r="I142" s="25"/>
      <c r="J142" s="25"/>
      <c r="K142" s="25"/>
      <c r="L142" s="25"/>
      <c r="M142" s="26">
        <v>1</v>
      </c>
      <c r="N142" s="25"/>
      <c r="O142" s="25"/>
      <c r="P142" s="25"/>
      <c r="Q142" s="33"/>
      <c r="R142" s="35">
        <f t="shared" si="6"/>
        <v>0</v>
      </c>
      <c r="S142" s="25" t="s">
        <v>38</v>
      </c>
      <c r="T142" s="25">
        <v>0</v>
      </c>
    </row>
    <row r="143" spans="2:20" ht="12.75">
      <c r="B143" s="28" t="s">
        <v>7</v>
      </c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33"/>
      <c r="R143" s="35">
        <f t="shared" si="6"/>
        <v>0</v>
      </c>
      <c r="S143" s="25" t="s">
        <v>38</v>
      </c>
      <c r="T143" s="25">
        <v>0</v>
      </c>
    </row>
    <row r="144" spans="2:20" ht="12.75">
      <c r="B144" s="28" t="s">
        <v>8</v>
      </c>
      <c r="C144" s="26">
        <v>1</v>
      </c>
      <c r="D144" s="26">
        <v>1</v>
      </c>
      <c r="E144" s="26">
        <v>1</v>
      </c>
      <c r="F144" s="26">
        <v>1</v>
      </c>
      <c r="G144" s="25"/>
      <c r="H144" s="26">
        <v>1</v>
      </c>
      <c r="I144" s="26">
        <v>1</v>
      </c>
      <c r="J144" s="26">
        <v>1</v>
      </c>
      <c r="K144" s="26">
        <v>1</v>
      </c>
      <c r="L144" s="25"/>
      <c r="M144" s="26">
        <v>1</v>
      </c>
      <c r="N144" s="26">
        <v>1</v>
      </c>
      <c r="O144" s="26">
        <v>1</v>
      </c>
      <c r="P144" s="26">
        <v>1</v>
      </c>
      <c r="Q144" s="33"/>
      <c r="R144" s="35">
        <f t="shared" si="6"/>
        <v>0</v>
      </c>
      <c r="S144" s="25" t="s">
        <v>38</v>
      </c>
      <c r="T144" s="25">
        <v>0</v>
      </c>
    </row>
    <row r="145" spans="2:20" ht="12.75">
      <c r="B145" s="28" t="s">
        <v>9</v>
      </c>
      <c r="C145" s="26">
        <v>1</v>
      </c>
      <c r="D145" s="26">
        <v>1</v>
      </c>
      <c r="E145" s="25"/>
      <c r="F145" s="25"/>
      <c r="G145" s="25"/>
      <c r="H145" s="26">
        <v>1</v>
      </c>
      <c r="I145" s="26">
        <v>1</v>
      </c>
      <c r="J145" s="25"/>
      <c r="K145" s="25"/>
      <c r="L145" s="25"/>
      <c r="M145" s="26">
        <v>1</v>
      </c>
      <c r="N145" s="26">
        <v>1</v>
      </c>
      <c r="O145" s="25"/>
      <c r="P145" s="25"/>
      <c r="Q145" s="33"/>
      <c r="R145" s="35">
        <f t="shared" si="6"/>
        <v>0</v>
      </c>
      <c r="S145" s="25" t="s">
        <v>38</v>
      </c>
      <c r="T145" s="25">
        <v>0</v>
      </c>
    </row>
    <row r="146" spans="2:20" ht="25.5">
      <c r="B146" s="28" t="s">
        <v>23</v>
      </c>
      <c r="C146" s="26">
        <v>1</v>
      </c>
      <c r="D146" s="25"/>
      <c r="E146" s="25"/>
      <c r="F146" s="25"/>
      <c r="G146" s="25"/>
      <c r="H146" s="26">
        <v>1</v>
      </c>
      <c r="I146" s="25"/>
      <c r="J146" s="25"/>
      <c r="K146" s="25"/>
      <c r="L146" s="25"/>
      <c r="M146" s="26">
        <v>1</v>
      </c>
      <c r="N146" s="25"/>
      <c r="O146" s="25"/>
      <c r="P146" s="25"/>
      <c r="Q146" s="33"/>
      <c r="R146" s="35">
        <f t="shared" si="6"/>
        <v>0</v>
      </c>
      <c r="S146" s="25" t="s">
        <v>38</v>
      </c>
      <c r="T146" s="25">
        <v>0</v>
      </c>
    </row>
    <row r="147" spans="2:20" ht="12.75">
      <c r="B147" s="28" t="s">
        <v>24</v>
      </c>
      <c r="C147" s="26">
        <v>1</v>
      </c>
      <c r="D147" s="25"/>
      <c r="E147" s="25"/>
      <c r="F147" s="25"/>
      <c r="G147" s="25"/>
      <c r="H147" s="26">
        <v>1</v>
      </c>
      <c r="I147" s="25"/>
      <c r="J147" s="25"/>
      <c r="K147" s="25"/>
      <c r="L147" s="25"/>
      <c r="M147" s="26">
        <v>1</v>
      </c>
      <c r="N147" s="25"/>
      <c r="O147" s="25"/>
      <c r="P147" s="25"/>
      <c r="Q147" s="33"/>
      <c r="R147" s="35">
        <f t="shared" si="6"/>
        <v>0</v>
      </c>
      <c r="S147" s="25" t="s">
        <v>38</v>
      </c>
      <c r="T147" s="25">
        <v>0</v>
      </c>
    </row>
    <row r="148" spans="2:20" ht="12.75">
      <c r="B148" s="28" t="s">
        <v>10</v>
      </c>
      <c r="C148" s="26">
        <v>1</v>
      </c>
      <c r="D148" s="25"/>
      <c r="E148" s="25"/>
      <c r="F148" s="25"/>
      <c r="G148" s="25"/>
      <c r="H148" s="26">
        <v>1</v>
      </c>
      <c r="I148" s="25"/>
      <c r="J148" s="25"/>
      <c r="K148" s="25"/>
      <c r="L148" s="25"/>
      <c r="M148" s="26">
        <v>1</v>
      </c>
      <c r="N148" s="25"/>
      <c r="O148" s="25"/>
      <c r="P148" s="25"/>
      <c r="Q148" s="33"/>
      <c r="R148" s="35">
        <f t="shared" si="6"/>
        <v>0</v>
      </c>
      <c r="S148" s="25" t="s">
        <v>38</v>
      </c>
      <c r="T148" s="25">
        <v>0</v>
      </c>
    </row>
    <row r="149" spans="2:20" ht="12.75">
      <c r="B149" s="28" t="s">
        <v>11</v>
      </c>
      <c r="C149" s="26">
        <v>1</v>
      </c>
      <c r="D149" s="26">
        <v>1</v>
      </c>
      <c r="E149" s="25"/>
      <c r="F149" s="25"/>
      <c r="G149" s="25"/>
      <c r="H149" s="26">
        <v>1</v>
      </c>
      <c r="I149" s="26">
        <v>1</v>
      </c>
      <c r="J149" s="25"/>
      <c r="K149" s="25"/>
      <c r="L149" s="25"/>
      <c r="M149" s="26">
        <v>1</v>
      </c>
      <c r="N149" s="26">
        <v>1</v>
      </c>
      <c r="O149" s="25"/>
      <c r="P149" s="25"/>
      <c r="Q149" s="33"/>
      <c r="R149" s="35">
        <f t="shared" si="6"/>
        <v>0</v>
      </c>
      <c r="S149" s="25" t="s">
        <v>38</v>
      </c>
      <c r="T149" s="25">
        <v>0</v>
      </c>
    </row>
    <row r="150" spans="2:20" ht="12.75">
      <c r="B150" s="28" t="s">
        <v>12</v>
      </c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33"/>
      <c r="R150" s="35">
        <f t="shared" si="6"/>
        <v>0</v>
      </c>
      <c r="S150" s="25" t="s">
        <v>38</v>
      </c>
      <c r="T150" s="25">
        <v>0</v>
      </c>
    </row>
    <row r="151" spans="2:20" ht="12.75">
      <c r="B151" s="28" t="s">
        <v>13</v>
      </c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33"/>
      <c r="R151" s="35">
        <f t="shared" si="6"/>
        <v>0</v>
      </c>
      <c r="S151" s="25" t="s">
        <v>38</v>
      </c>
      <c r="T151" s="25">
        <v>0</v>
      </c>
    </row>
    <row r="152" spans="2:20" ht="12.75">
      <c r="B152" s="28" t="s">
        <v>14</v>
      </c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33"/>
      <c r="R152" s="35">
        <f t="shared" si="6"/>
        <v>0</v>
      </c>
      <c r="S152" s="25" t="s">
        <v>38</v>
      </c>
      <c r="T152" s="25">
        <v>0</v>
      </c>
    </row>
    <row r="153" spans="2:20" ht="12.75">
      <c r="B153" s="28" t="s">
        <v>15</v>
      </c>
      <c r="C153" s="26">
        <v>1</v>
      </c>
      <c r="D153" s="25"/>
      <c r="E153" s="25"/>
      <c r="F153" s="25"/>
      <c r="G153" s="25"/>
      <c r="H153" s="26">
        <v>1</v>
      </c>
      <c r="I153" s="25"/>
      <c r="J153" s="25"/>
      <c r="K153" s="25"/>
      <c r="L153" s="25"/>
      <c r="M153" s="26">
        <v>1</v>
      </c>
      <c r="N153" s="25"/>
      <c r="O153" s="25"/>
      <c r="P153" s="25"/>
      <c r="Q153" s="33"/>
      <c r="R153" s="35">
        <f t="shared" si="6"/>
        <v>0</v>
      </c>
      <c r="S153" s="25" t="s">
        <v>38</v>
      </c>
      <c r="T153" s="25">
        <v>0</v>
      </c>
    </row>
    <row r="154" spans="2:20" ht="12.75">
      <c r="B154" s="28" t="s">
        <v>16</v>
      </c>
      <c r="C154" s="26">
        <v>1</v>
      </c>
      <c r="D154" s="26">
        <v>1</v>
      </c>
      <c r="E154" s="25"/>
      <c r="F154" s="25"/>
      <c r="G154" s="25"/>
      <c r="H154" s="26">
        <v>1</v>
      </c>
      <c r="I154" s="26">
        <v>1</v>
      </c>
      <c r="J154" s="25"/>
      <c r="K154" s="25"/>
      <c r="L154" s="25"/>
      <c r="M154" s="26">
        <v>1</v>
      </c>
      <c r="N154" s="26">
        <v>1</v>
      </c>
      <c r="O154" s="25"/>
      <c r="P154" s="25"/>
      <c r="Q154" s="33"/>
      <c r="R154" s="35">
        <f t="shared" si="6"/>
        <v>0</v>
      </c>
      <c r="S154" s="25" t="s">
        <v>38</v>
      </c>
      <c r="T154" s="25">
        <v>0</v>
      </c>
    </row>
    <row r="155" spans="2:20" ht="12.75">
      <c r="B155" s="28" t="s">
        <v>17</v>
      </c>
      <c r="C155" s="26">
        <v>1</v>
      </c>
      <c r="D155" s="25"/>
      <c r="E155" s="25"/>
      <c r="F155" s="25"/>
      <c r="G155" s="25"/>
      <c r="H155" s="26">
        <v>1</v>
      </c>
      <c r="I155" s="25"/>
      <c r="J155" s="25"/>
      <c r="K155" s="25"/>
      <c r="L155" s="25"/>
      <c r="M155" s="26">
        <v>1</v>
      </c>
      <c r="N155" s="25"/>
      <c r="O155" s="25"/>
      <c r="P155" s="25"/>
      <c r="Q155" s="33"/>
      <c r="R155" s="35">
        <f t="shared" si="6"/>
        <v>0</v>
      </c>
      <c r="S155" s="25" t="s">
        <v>38</v>
      </c>
      <c r="T155" s="25">
        <v>0</v>
      </c>
    </row>
    <row r="156" spans="2:20" ht="13.5" thickBot="1">
      <c r="B156" s="18" t="s">
        <v>18</v>
      </c>
      <c r="C156" s="30">
        <v>1</v>
      </c>
      <c r="D156" s="30">
        <v>1</v>
      </c>
      <c r="E156" s="30">
        <v>1</v>
      </c>
      <c r="F156" s="20"/>
      <c r="G156" s="20"/>
      <c r="H156" s="30">
        <v>1</v>
      </c>
      <c r="I156" s="30">
        <v>1</v>
      </c>
      <c r="J156" s="30">
        <v>1</v>
      </c>
      <c r="K156" s="20"/>
      <c r="L156" s="20"/>
      <c r="M156" s="30">
        <v>1</v>
      </c>
      <c r="N156" s="30">
        <v>1</v>
      </c>
      <c r="O156" s="30">
        <v>1</v>
      </c>
      <c r="P156" s="20"/>
      <c r="Q156" s="34"/>
      <c r="R156" s="35">
        <f t="shared" si="6"/>
        <v>0</v>
      </c>
      <c r="S156" s="25" t="s">
        <v>38</v>
      </c>
      <c r="T156" s="25">
        <v>0</v>
      </c>
    </row>
    <row r="159" ht="12.75">
      <c r="V159" s="5"/>
    </row>
    <row r="160" ht="12.75">
      <c r="V160" s="5"/>
    </row>
    <row r="161" ht="12.75">
      <c r="V161" s="5"/>
    </row>
    <row r="162" ht="12.75">
      <c r="V162" s="5"/>
    </row>
    <row r="163" ht="12.75">
      <c r="V163" s="5"/>
    </row>
    <row r="164" spans="12:22" ht="12.75">
      <c r="L164" s="5"/>
      <c r="V164" s="5"/>
    </row>
    <row r="165" spans="12:22" ht="12.75">
      <c r="L165" s="5"/>
      <c r="V165" s="5"/>
    </row>
    <row r="166" spans="12:22" ht="12.75">
      <c r="L166" s="5"/>
      <c r="V166" s="5"/>
    </row>
    <row r="167" spans="12:22" ht="12.75">
      <c r="L167" s="5"/>
      <c r="V167" s="5"/>
    </row>
    <row r="168" spans="12:22" ht="12.75">
      <c r="L168" s="5"/>
      <c r="V168" s="5"/>
    </row>
    <row r="169" ht="12.75">
      <c r="V169" s="5"/>
    </row>
    <row r="170" ht="12.75">
      <c r="V170" s="5"/>
    </row>
    <row r="171" ht="12.75">
      <c r="V171" s="5"/>
    </row>
    <row r="172" ht="12.75">
      <c r="V172" s="5"/>
    </row>
    <row r="173" ht="12.75">
      <c r="V173" s="5"/>
    </row>
  </sheetData>
  <mergeCells count="12">
    <mergeCell ref="A10:Q10"/>
    <mergeCell ref="B11:B12"/>
    <mergeCell ref="A11:A12"/>
    <mergeCell ref="I35:J35"/>
    <mergeCell ref="M11:Q11"/>
    <mergeCell ref="N62:S62"/>
    <mergeCell ref="I39:K39"/>
    <mergeCell ref="I44:M44"/>
    <mergeCell ref="C11:G11"/>
    <mergeCell ref="H11:L11"/>
    <mergeCell ref="A33:E33"/>
    <mergeCell ref="A31:B31"/>
  </mergeCells>
  <conditionalFormatting sqref="I41:K41 C35:E52 C13:Q31">
    <cfRule type="cellIs" priority="1" dxfId="0" operator="equal" stopIfTrue="1">
      <formula>0</formula>
    </cfRule>
  </conditionalFormatting>
  <printOptions horizontalCentered="1" verticalCentered="1"/>
  <pageMargins left="0.2" right="0.2" top="0.25" bottom="0.25" header="0.5" footer="0.5"/>
  <pageSetup horizontalDpi="600" verticalDpi="600" orientation="landscape" scale="49" r:id="rId1"/>
  <headerFooter alignWithMargins="0">
    <oddHeader>&amp;CWorkforce Staffing Model</oddHead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 Cheung</dc:creator>
  <cp:keywords/>
  <dc:description/>
  <cp:lastModifiedBy>Matthew Palmer</cp:lastModifiedBy>
  <cp:lastPrinted>2003-08-06T19:06:48Z</cp:lastPrinted>
  <dcterms:created xsi:type="dcterms:W3CDTF">2003-07-22T18:03:06Z</dcterms:created>
  <dcterms:modified xsi:type="dcterms:W3CDTF">2004-03-02T22:02:35Z</dcterms:modified>
  <cp:category/>
  <cp:version/>
  <cp:contentType/>
  <cp:contentStatus/>
</cp:coreProperties>
</file>