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Problem 1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<sst xmlns="http://schemas.openxmlformats.org/spreadsheetml/2006/main" count="118" uniqueCount="67">
  <si>
    <t>Turbidity</t>
  </si>
  <si>
    <t>170 NTU</t>
  </si>
  <si>
    <t>Manganese</t>
  </si>
  <si>
    <t>1.0 mg/L</t>
  </si>
  <si>
    <t>Iron</t>
  </si>
  <si>
    <t>13.0 mg/L</t>
  </si>
  <si>
    <t>Carbonate</t>
  </si>
  <si>
    <t>0 mg/L</t>
  </si>
  <si>
    <t>Calcium</t>
  </si>
  <si>
    <t>50.8 mg/L</t>
  </si>
  <si>
    <t>Bicarbonate</t>
  </si>
  <si>
    <t>116 mg/L</t>
  </si>
  <si>
    <t>Magnesium</t>
  </si>
  <si>
    <t>0.9 mg/L</t>
  </si>
  <si>
    <t>Sulfate</t>
  </si>
  <si>
    <t>31.0 mg/L</t>
  </si>
  <si>
    <t>Sodium</t>
  </si>
  <si>
    <t>6.9 mg/L</t>
  </si>
  <si>
    <t>Chloride</t>
  </si>
  <si>
    <t>10.8 mg/L</t>
  </si>
  <si>
    <t>Potassium</t>
  </si>
  <si>
    <t>0.4 mg/L</t>
  </si>
  <si>
    <t>Nitrate</t>
  </si>
  <si>
    <r>
      <t>1.9 mg/L as NO</t>
    </r>
    <r>
      <rPr>
        <vertAlign val="subscript"/>
        <sz val="10"/>
        <rFont val="Arial"/>
        <family val="2"/>
      </rPr>
      <t>3</t>
    </r>
  </si>
  <si>
    <t>Conc</t>
  </si>
  <si>
    <t>mg/L</t>
  </si>
  <si>
    <t>MW</t>
  </si>
  <si>
    <t>Equiv</t>
  </si>
  <si>
    <t>Eq Wt</t>
  </si>
  <si>
    <t>Equiv conc</t>
  </si>
  <si>
    <t>meq/L</t>
  </si>
  <si>
    <t>0.1 NTU</t>
  </si>
  <si>
    <t>0.04 mg/L</t>
  </si>
  <si>
    <t>0.2 mg/L</t>
  </si>
  <si>
    <t>298 mg/L</t>
  </si>
  <si>
    <t>Hardness</t>
  </si>
  <si>
    <t>Alkalinity</t>
  </si>
  <si>
    <t>OK</t>
  </si>
  <si>
    <t>Too high</t>
  </si>
  <si>
    <t>MCL</t>
  </si>
  <si>
    <t>~0</t>
  </si>
  <si>
    <t>Taste &amp; odor</t>
  </si>
  <si>
    <t>Unacceptable in summer</t>
  </si>
  <si>
    <t>Treatment technologies:</t>
  </si>
  <si>
    <t>Iron and manganese</t>
  </si>
  <si>
    <t>Taste and odor</t>
  </si>
  <si>
    <t>Disinfection (always)</t>
  </si>
  <si>
    <t>Fluoridation (always)</t>
  </si>
  <si>
    <t>Flouride addition</t>
  </si>
  <si>
    <t>Sedimentation with coagulant addition, followed by rapid filtration</t>
  </si>
  <si>
    <t>Oxidation, probably by permanganate since Mn is high</t>
  </si>
  <si>
    <t>Oxidation may treat t&amp;o, otherwise activated carbon or perhaps ozonation</t>
  </si>
  <si>
    <t>Ozonation - may help with taste and odor.  Also need combined chlorine for residual</t>
  </si>
  <si>
    <t>Lime and soda ash needed to remove carbonate and non-carbonate hardness</t>
  </si>
  <si>
    <t>Ozonation or chlorination.  Also need combined chlorine for residual</t>
  </si>
  <si>
    <t>240 mg/L</t>
  </si>
  <si>
    <t>210 mg/L</t>
  </si>
  <si>
    <t>3 mg/L</t>
  </si>
  <si>
    <t>117 mg/L</t>
  </si>
  <si>
    <t>57 mg/L</t>
  </si>
  <si>
    <t>121 mg/L</t>
  </si>
  <si>
    <r>
      <t>mg/L as CaCO</t>
    </r>
    <r>
      <rPr>
        <vertAlign val="subscript"/>
        <sz val="10"/>
        <rFont val="Arial"/>
        <family val="2"/>
      </rPr>
      <t>3</t>
    </r>
  </si>
  <si>
    <r>
      <t>7.4 mg/L as NO</t>
    </r>
    <r>
      <rPr>
        <vertAlign val="subscript"/>
        <sz val="10"/>
        <rFont val="Arial"/>
        <family val="2"/>
      </rPr>
      <t>3</t>
    </r>
  </si>
  <si>
    <t>Reported conc.</t>
  </si>
  <si>
    <t>Sum Eq</t>
  </si>
  <si>
    <t>Marginal</t>
  </si>
  <si>
    <t>Guidance level only, but potentially a problem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</si>
</sst>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1" fontId="0" fillId="0" borderId="0" xfId="0" applyNumberFormat="1" applyBorder="1" applyAlignment="1">
      <alignment/>
    </xf>
    <xf numFmtId="0" fontId="0" fillId="0" borderId="1" xfId="0" applyFont="1" applyBorder="1" applyAlignment="1">
      <alignment vertical="top" wrapText="1"/>
    </xf>
    <xf numFmtId="171" fontId="0" fillId="0" borderId="2" xfId="0" applyNumberFormat="1" applyBorder="1" applyAlignment="1">
      <alignment/>
    </xf>
    <xf numFmtId="171" fontId="0" fillId="0" borderId="5" xfId="0" applyNumberFormat="1" applyBorder="1" applyAlignment="1">
      <alignment/>
    </xf>
    <xf numFmtId="0" fontId="0" fillId="0" borderId="7" xfId="0" applyFont="1" applyBorder="1" applyAlignment="1">
      <alignment vertical="top" wrapText="1"/>
    </xf>
    <xf numFmtId="0" fontId="0" fillId="0" borderId="8" xfId="0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0" fontId="0" fillId="0" borderId="7" xfId="0" applyFont="1" applyFill="1" applyBorder="1" applyAlignment="1">
      <alignment vertical="top" wrapText="1"/>
    </xf>
    <xf numFmtId="0" fontId="0" fillId="0" borderId="6" xfId="0" applyFont="1" applyFill="1" applyBorder="1" applyAlignment="1">
      <alignment/>
    </xf>
    <xf numFmtId="0" fontId="0" fillId="0" borderId="3" xfId="0" applyBorder="1" applyAlignment="1">
      <alignment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0" fontId="0" fillId="0" borderId="6" xfId="0" applyFont="1" applyBorder="1" applyAlignment="1">
      <alignment vertical="top" wrapText="1"/>
    </xf>
    <xf numFmtId="0" fontId="0" fillId="0" borderId="3" xfId="0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1" fontId="0" fillId="0" borderId="12" xfId="0" applyNumberForma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14.421875" style="2" customWidth="1"/>
    <col min="2" max="2" width="19.421875" style="2" customWidth="1"/>
    <col min="3" max="4" width="9.140625" style="2" customWidth="1"/>
  </cols>
  <sheetData>
    <row r="1" spans="2:3" ht="12.75">
      <c r="B1" s="2" t="s">
        <v>63</v>
      </c>
      <c r="C1" s="2" t="s">
        <v>39</v>
      </c>
    </row>
    <row r="2" spans="1:4" ht="12.75">
      <c r="A2" s="1" t="s">
        <v>0</v>
      </c>
      <c r="B2" s="1" t="s">
        <v>1</v>
      </c>
      <c r="C2" s="11" t="s">
        <v>40</v>
      </c>
      <c r="D2" s="6" t="s">
        <v>38</v>
      </c>
    </row>
    <row r="3" spans="1:4" ht="12.75">
      <c r="A3" s="1" t="s">
        <v>4</v>
      </c>
      <c r="B3" s="1" t="s">
        <v>5</v>
      </c>
      <c r="C3" s="1">
        <v>0.3</v>
      </c>
      <c r="D3" s="7" t="s">
        <v>38</v>
      </c>
    </row>
    <row r="4" spans="1:4" ht="12.75">
      <c r="A4" s="1" t="s">
        <v>2</v>
      </c>
      <c r="B4" s="1" t="s">
        <v>3</v>
      </c>
      <c r="C4" s="2">
        <v>0.05</v>
      </c>
      <c r="D4" s="7" t="s">
        <v>38</v>
      </c>
    </row>
    <row r="5" spans="1:4" ht="25.5">
      <c r="A5" s="1" t="s">
        <v>41</v>
      </c>
      <c r="B5" s="1" t="s">
        <v>42</v>
      </c>
      <c r="D5" s="7" t="s">
        <v>38</v>
      </c>
    </row>
    <row r="6" spans="1:4" ht="12.75">
      <c r="A6" s="1"/>
      <c r="B6" s="1"/>
      <c r="D6" s="7"/>
    </row>
    <row r="7" spans="1:2" ht="12.75">
      <c r="A7" s="1"/>
      <c r="B7" s="1"/>
    </row>
    <row r="8" spans="1:9" ht="25.5">
      <c r="A8"/>
      <c r="B8"/>
      <c r="C8" s="16" t="s">
        <v>24</v>
      </c>
      <c r="D8" s="17" t="s">
        <v>26</v>
      </c>
      <c r="E8" s="17" t="s">
        <v>27</v>
      </c>
      <c r="F8" s="17" t="s">
        <v>28</v>
      </c>
      <c r="G8" s="17" t="s">
        <v>29</v>
      </c>
      <c r="H8" s="18" t="s">
        <v>24</v>
      </c>
      <c r="I8" s="39" t="s">
        <v>64</v>
      </c>
    </row>
    <row r="9" spans="1:9" ht="28.5">
      <c r="A9"/>
      <c r="B9"/>
      <c r="C9" s="19" t="s">
        <v>25</v>
      </c>
      <c r="D9" s="20"/>
      <c r="E9" s="20"/>
      <c r="F9" s="20"/>
      <c r="G9" s="20" t="s">
        <v>30</v>
      </c>
      <c r="H9" s="15" t="s">
        <v>61</v>
      </c>
      <c r="I9" s="38" t="s">
        <v>30</v>
      </c>
    </row>
    <row r="10" spans="1:3" ht="12.75">
      <c r="A10" s="1"/>
      <c r="B10" s="1"/>
      <c r="C10" s="1"/>
    </row>
    <row r="11" spans="1:8" ht="12.75">
      <c r="A11" s="1" t="s">
        <v>8</v>
      </c>
      <c r="B11" s="1" t="s">
        <v>9</v>
      </c>
      <c r="C11" s="22">
        <v>50.8</v>
      </c>
      <c r="D11" s="13">
        <v>40</v>
      </c>
      <c r="E11" s="13">
        <v>2</v>
      </c>
      <c r="F11" s="13">
        <f>D11/E11</f>
        <v>20</v>
      </c>
      <c r="G11" s="23">
        <f>C11/F11</f>
        <v>2.54</v>
      </c>
      <c r="H11" s="24">
        <f>G11*50</f>
        <v>127</v>
      </c>
    </row>
    <row r="12" spans="1:8" ht="12.75">
      <c r="A12" s="1" t="s">
        <v>12</v>
      </c>
      <c r="B12" s="1" t="s">
        <v>13</v>
      </c>
      <c r="C12" s="25">
        <v>0.9</v>
      </c>
      <c r="D12" s="26">
        <v>24.4</v>
      </c>
      <c r="E12" s="26">
        <v>2</v>
      </c>
      <c r="F12" s="26">
        <f aca="true" t="shared" si="0" ref="F12:F20">D12/E12</f>
        <v>12.2</v>
      </c>
      <c r="G12" s="27">
        <f aca="true" t="shared" si="1" ref="G12:G20">C12/F12</f>
        <v>0.0737704918032787</v>
      </c>
      <c r="H12" s="28">
        <f aca="true" t="shared" si="2" ref="H12:H20">G12*50</f>
        <v>3.688524590163935</v>
      </c>
    </row>
    <row r="13" spans="1:8" ht="12.75">
      <c r="A13" s="1" t="s">
        <v>16</v>
      </c>
      <c r="B13" s="1" t="s">
        <v>17</v>
      </c>
      <c r="C13" s="25">
        <v>6.9</v>
      </c>
      <c r="D13" s="26">
        <v>23</v>
      </c>
      <c r="E13" s="26">
        <v>1</v>
      </c>
      <c r="F13" s="26">
        <f t="shared" si="0"/>
        <v>23</v>
      </c>
      <c r="G13" s="27">
        <f t="shared" si="1"/>
        <v>0.3</v>
      </c>
      <c r="H13" s="28">
        <f t="shared" si="2"/>
        <v>15</v>
      </c>
    </row>
    <row r="14" spans="1:9" ht="12.75">
      <c r="A14" s="1" t="s">
        <v>20</v>
      </c>
      <c r="B14" s="1" t="s">
        <v>21</v>
      </c>
      <c r="C14" s="34">
        <v>0.4</v>
      </c>
      <c r="D14" s="35">
        <v>39.1</v>
      </c>
      <c r="E14" s="14">
        <v>1</v>
      </c>
      <c r="F14" s="14">
        <f t="shared" si="0"/>
        <v>39.1</v>
      </c>
      <c r="G14" s="32">
        <f t="shared" si="1"/>
        <v>0.010230179028132993</v>
      </c>
      <c r="H14" s="33">
        <f t="shared" si="2"/>
        <v>0.5115089514066496</v>
      </c>
      <c r="I14" s="40">
        <f>SUM(G11:G14)</f>
        <v>2.9240006708314117</v>
      </c>
    </row>
    <row r="15" spans="7:8" ht="12.75">
      <c r="G15" s="5"/>
      <c r="H15" s="5"/>
    </row>
    <row r="16" spans="1:8" ht="12.75">
      <c r="A16" s="1" t="s">
        <v>6</v>
      </c>
      <c r="B16" s="1" t="s">
        <v>7</v>
      </c>
      <c r="C16" s="12">
        <v>0</v>
      </c>
      <c r="D16" s="37">
        <v>60</v>
      </c>
      <c r="E16" s="13">
        <v>2</v>
      </c>
      <c r="F16" s="13">
        <f t="shared" si="0"/>
        <v>30</v>
      </c>
      <c r="G16" s="23">
        <f t="shared" si="1"/>
        <v>0</v>
      </c>
      <c r="H16" s="24">
        <f t="shared" si="2"/>
        <v>0</v>
      </c>
    </row>
    <row r="17" spans="1:8" ht="12.75">
      <c r="A17" s="1" t="s">
        <v>10</v>
      </c>
      <c r="B17" s="1" t="s">
        <v>11</v>
      </c>
      <c r="C17" s="29">
        <v>116</v>
      </c>
      <c r="D17" s="26">
        <f>1+12+3*16</f>
        <v>61</v>
      </c>
      <c r="E17" s="26">
        <v>1</v>
      </c>
      <c r="F17" s="26">
        <f t="shared" si="0"/>
        <v>61</v>
      </c>
      <c r="G17" s="27">
        <f t="shared" si="1"/>
        <v>1.901639344262295</v>
      </c>
      <c r="H17" s="28">
        <f t="shared" si="2"/>
        <v>95.08196721311475</v>
      </c>
    </row>
    <row r="18" spans="1:8" ht="12.75">
      <c r="A18" s="1" t="s">
        <v>14</v>
      </c>
      <c r="B18" s="1" t="s">
        <v>15</v>
      </c>
      <c r="C18" s="29">
        <v>31</v>
      </c>
      <c r="D18" s="26">
        <v>96</v>
      </c>
      <c r="E18" s="26">
        <v>2</v>
      </c>
      <c r="F18" s="26">
        <f t="shared" si="0"/>
        <v>48</v>
      </c>
      <c r="G18" s="27">
        <f t="shared" si="1"/>
        <v>0.6458333333333334</v>
      </c>
      <c r="H18" s="28">
        <f t="shared" si="2"/>
        <v>32.29166666666667</v>
      </c>
    </row>
    <row r="19" spans="1:8" ht="12.75">
      <c r="A19" s="1" t="s">
        <v>18</v>
      </c>
      <c r="B19" s="1" t="s">
        <v>19</v>
      </c>
      <c r="C19" s="29">
        <v>10.8</v>
      </c>
      <c r="D19" s="26">
        <v>35.5</v>
      </c>
      <c r="E19" s="26">
        <v>1</v>
      </c>
      <c r="F19" s="26">
        <f t="shared" si="0"/>
        <v>35.5</v>
      </c>
      <c r="G19" s="27">
        <f t="shared" si="1"/>
        <v>0.3042253521126761</v>
      </c>
      <c r="H19" s="28">
        <f t="shared" si="2"/>
        <v>15.211267605633804</v>
      </c>
    </row>
    <row r="20" spans="1:9" ht="15.75">
      <c r="A20" s="4" t="s">
        <v>22</v>
      </c>
      <c r="B20" s="4" t="s">
        <v>23</v>
      </c>
      <c r="C20" s="30">
        <v>1.9</v>
      </c>
      <c r="D20" s="31">
        <f>14+3*16</f>
        <v>62</v>
      </c>
      <c r="E20" s="14">
        <v>1</v>
      </c>
      <c r="F20" s="14">
        <f t="shared" si="0"/>
        <v>62</v>
      </c>
      <c r="G20" s="32">
        <f t="shared" si="1"/>
        <v>0.03064516129032258</v>
      </c>
      <c r="H20" s="33">
        <f t="shared" si="2"/>
        <v>1.532258064516129</v>
      </c>
      <c r="I20" s="40">
        <f>SUM(G16:G20)</f>
        <v>2.8823431909986272</v>
      </c>
    </row>
    <row r="23" spans="1:9" ht="12.75">
      <c r="A23" t="s">
        <v>35</v>
      </c>
      <c r="H23" s="5">
        <f>H11+H12</f>
        <v>130.68852459016392</v>
      </c>
      <c r="I23" s="8" t="s">
        <v>37</v>
      </c>
    </row>
    <row r="24" spans="1:8" ht="12.75">
      <c r="A24" t="s">
        <v>36</v>
      </c>
      <c r="H24" s="5">
        <f>H16+H17</f>
        <v>95.08196721311475</v>
      </c>
    </row>
    <row r="27" ht="12.75">
      <c r="A27" s="2" t="s">
        <v>43</v>
      </c>
    </row>
    <row r="28" spans="2:3" ht="12.75">
      <c r="B28" s="2" t="s">
        <v>0</v>
      </c>
      <c r="C28" s="2" t="s">
        <v>49</v>
      </c>
    </row>
    <row r="29" spans="2:3" ht="12.75">
      <c r="B29" s="2" t="s">
        <v>44</v>
      </c>
      <c r="C29" s="2" t="s">
        <v>50</v>
      </c>
    </row>
    <row r="30" spans="2:3" ht="12.75">
      <c r="B30" s="2" t="s">
        <v>45</v>
      </c>
      <c r="C30" s="2" t="s">
        <v>51</v>
      </c>
    </row>
    <row r="31" spans="2:3" ht="12.75">
      <c r="B31" s="3" t="s">
        <v>46</v>
      </c>
      <c r="C31" s="3" t="s">
        <v>52</v>
      </c>
    </row>
    <row r="32" spans="2:3" ht="12.75">
      <c r="B32" s="3" t="s">
        <v>47</v>
      </c>
      <c r="C32" s="3" t="s">
        <v>48</v>
      </c>
    </row>
  </sheetData>
  <printOptions/>
  <pageMargins left="0.75" right="0.75" top="1.43" bottom="0.85" header="0.88" footer="0.5"/>
  <pageSetup horizontalDpi="600" verticalDpi="600" orientation="landscape" r:id="rId1"/>
  <headerFooter alignWithMargins="0">
    <oddHeader>&amp;L&amp;14Problem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2" sqref="I22"/>
    </sheetView>
  </sheetViews>
  <sheetFormatPr defaultColWidth="9.140625" defaultRowHeight="12.75"/>
  <cols>
    <col min="1" max="1" width="10.8515625" style="0" bestFit="1" customWidth="1"/>
    <col min="2" max="2" width="18.28125" style="0" bestFit="1" customWidth="1"/>
    <col min="7" max="7" width="10.00390625" style="0" bestFit="1" customWidth="1"/>
  </cols>
  <sheetData>
    <row r="1" spans="1:4" ht="12.75">
      <c r="A1" s="2"/>
      <c r="B1" s="2" t="s">
        <v>63</v>
      </c>
      <c r="C1" s="2" t="s">
        <v>39</v>
      </c>
      <c r="D1" s="2"/>
    </row>
    <row r="2" spans="1:4" ht="12.75">
      <c r="A2" t="s">
        <v>0</v>
      </c>
      <c r="B2" t="s">
        <v>31</v>
      </c>
      <c r="C2" s="11" t="s">
        <v>40</v>
      </c>
      <c r="D2" s="8" t="s">
        <v>37</v>
      </c>
    </row>
    <row r="3" spans="1:4" ht="12.75">
      <c r="A3" t="s">
        <v>4</v>
      </c>
      <c r="B3" t="s">
        <v>33</v>
      </c>
      <c r="C3" s="1">
        <v>0.3</v>
      </c>
      <c r="D3" s="8" t="s">
        <v>37</v>
      </c>
    </row>
    <row r="4" spans="1:4" ht="12.75">
      <c r="A4" t="s">
        <v>2</v>
      </c>
      <c r="B4" t="s">
        <v>32</v>
      </c>
      <c r="C4" s="2">
        <v>0.05</v>
      </c>
      <c r="D4" s="8" t="s">
        <v>37</v>
      </c>
    </row>
    <row r="5" spans="1:4" ht="12.75">
      <c r="A5" t="s">
        <v>18</v>
      </c>
      <c r="B5" t="s">
        <v>56</v>
      </c>
      <c r="C5" s="2">
        <v>250</v>
      </c>
      <c r="D5" s="41" t="s">
        <v>65</v>
      </c>
    </row>
    <row r="6" spans="1:4" ht="12.75">
      <c r="A6" t="s">
        <v>14</v>
      </c>
      <c r="B6" t="s">
        <v>55</v>
      </c>
      <c r="C6" s="2">
        <v>250</v>
      </c>
      <c r="D6" s="41" t="s">
        <v>65</v>
      </c>
    </row>
    <row r="7" spans="1:4" ht="12.75">
      <c r="A7" t="s">
        <v>16</v>
      </c>
      <c r="B7" t="s">
        <v>58</v>
      </c>
      <c r="C7" s="3">
        <v>20</v>
      </c>
      <c r="D7" s="41" t="s">
        <v>66</v>
      </c>
    </row>
    <row r="9" spans="3:9" ht="12.75">
      <c r="C9" s="16" t="s">
        <v>24</v>
      </c>
      <c r="D9" s="17" t="s">
        <v>26</v>
      </c>
      <c r="E9" s="17" t="s">
        <v>27</v>
      </c>
      <c r="F9" s="17" t="s">
        <v>28</v>
      </c>
      <c r="G9" s="17" t="s">
        <v>29</v>
      </c>
      <c r="H9" s="18" t="s">
        <v>24</v>
      </c>
      <c r="I9" s="39" t="s">
        <v>64</v>
      </c>
    </row>
    <row r="10" spans="3:9" ht="28.5">
      <c r="C10" s="19" t="s">
        <v>25</v>
      </c>
      <c r="D10" s="20"/>
      <c r="E10" s="20"/>
      <c r="F10" s="20"/>
      <c r="G10" s="20" t="s">
        <v>30</v>
      </c>
      <c r="H10" s="15" t="s">
        <v>61</v>
      </c>
      <c r="I10" s="38" t="s">
        <v>30</v>
      </c>
    </row>
    <row r="12" spans="1:8" ht="12.75">
      <c r="A12" t="s">
        <v>8</v>
      </c>
      <c r="B12" t="s">
        <v>60</v>
      </c>
      <c r="C12" s="22">
        <v>121</v>
      </c>
      <c r="D12" s="13">
        <v>40</v>
      </c>
      <c r="E12" s="13">
        <v>2</v>
      </c>
      <c r="F12" s="13">
        <f>D12/E12</f>
        <v>20</v>
      </c>
      <c r="G12" s="23">
        <f>C12/F12</f>
        <v>6.05</v>
      </c>
      <c r="H12" s="24">
        <f>G12*50</f>
        <v>302.5</v>
      </c>
    </row>
    <row r="13" spans="1:8" ht="12.75">
      <c r="A13" t="s">
        <v>12</v>
      </c>
      <c r="B13" t="s">
        <v>59</v>
      </c>
      <c r="C13" s="25">
        <v>57</v>
      </c>
      <c r="D13" s="26">
        <v>24.4</v>
      </c>
      <c r="E13" s="26">
        <v>2</v>
      </c>
      <c r="F13" s="26">
        <f aca="true" t="shared" si="0" ref="F13:F21">D13/E13</f>
        <v>12.2</v>
      </c>
      <c r="G13" s="27">
        <f aca="true" t="shared" si="1" ref="G13:G21">C13/F13</f>
        <v>4.672131147540984</v>
      </c>
      <c r="H13" s="28">
        <f aca="true" t="shared" si="2" ref="H13:H21">G13*50</f>
        <v>233.6065573770492</v>
      </c>
    </row>
    <row r="14" spans="1:8" ht="12.75">
      <c r="A14" t="s">
        <v>16</v>
      </c>
      <c r="B14" t="s">
        <v>58</v>
      </c>
      <c r="C14" s="25">
        <v>117</v>
      </c>
      <c r="D14" s="26">
        <v>23</v>
      </c>
      <c r="E14" s="26">
        <v>1</v>
      </c>
      <c r="F14" s="26">
        <f t="shared" si="0"/>
        <v>23</v>
      </c>
      <c r="G14" s="27">
        <f t="shared" si="1"/>
        <v>5.086956521739131</v>
      </c>
      <c r="H14" s="28">
        <f t="shared" si="2"/>
        <v>254.34782608695653</v>
      </c>
    </row>
    <row r="15" spans="1:9" ht="12.75">
      <c r="A15" t="s">
        <v>20</v>
      </c>
      <c r="B15" t="s">
        <v>57</v>
      </c>
      <c r="C15" s="34">
        <v>3</v>
      </c>
      <c r="D15" s="35">
        <v>39.1</v>
      </c>
      <c r="E15" s="14">
        <v>1</v>
      </c>
      <c r="F15" s="14">
        <f t="shared" si="0"/>
        <v>39.1</v>
      </c>
      <c r="G15" s="32">
        <f t="shared" si="1"/>
        <v>0.07672634271099744</v>
      </c>
      <c r="H15" s="33">
        <f t="shared" si="2"/>
        <v>3.8363171355498724</v>
      </c>
      <c r="I15" s="40">
        <f>SUM(G12:G15)</f>
        <v>15.885814011991114</v>
      </c>
    </row>
    <row r="16" spans="7:8" s="2" customFormat="1" ht="12.75">
      <c r="G16" s="21"/>
      <c r="H16" s="21"/>
    </row>
    <row r="17" spans="1:8" ht="12.75">
      <c r="A17" t="s">
        <v>6</v>
      </c>
      <c r="B17" t="s">
        <v>7</v>
      </c>
      <c r="C17" s="36">
        <v>0</v>
      </c>
      <c r="D17" s="37">
        <v>60</v>
      </c>
      <c r="E17" s="13">
        <v>2</v>
      </c>
      <c r="F17" s="13">
        <f t="shared" si="0"/>
        <v>30</v>
      </c>
      <c r="G17" s="23">
        <f t="shared" si="1"/>
        <v>0</v>
      </c>
      <c r="H17" s="24">
        <f t="shared" si="2"/>
        <v>0</v>
      </c>
    </row>
    <row r="18" spans="1:8" ht="12.75">
      <c r="A18" t="s">
        <v>10</v>
      </c>
      <c r="B18" t="s">
        <v>34</v>
      </c>
      <c r="C18" s="29">
        <v>298</v>
      </c>
      <c r="D18" s="26">
        <f>1+12+3*16</f>
        <v>61</v>
      </c>
      <c r="E18" s="26">
        <v>1</v>
      </c>
      <c r="F18" s="26">
        <f t="shared" si="0"/>
        <v>61</v>
      </c>
      <c r="G18" s="27">
        <f t="shared" si="1"/>
        <v>4.885245901639344</v>
      </c>
      <c r="H18" s="28">
        <f t="shared" si="2"/>
        <v>244.26229508196718</v>
      </c>
    </row>
    <row r="19" spans="1:8" ht="12.75">
      <c r="A19" t="s">
        <v>14</v>
      </c>
      <c r="B19" t="s">
        <v>55</v>
      </c>
      <c r="C19" s="29">
        <v>240</v>
      </c>
      <c r="D19" s="26">
        <v>96</v>
      </c>
      <c r="E19" s="26">
        <v>2</v>
      </c>
      <c r="F19" s="26">
        <f t="shared" si="0"/>
        <v>48</v>
      </c>
      <c r="G19" s="27">
        <f t="shared" si="1"/>
        <v>5</v>
      </c>
      <c r="H19" s="28">
        <f t="shared" si="2"/>
        <v>250</v>
      </c>
    </row>
    <row r="20" spans="1:8" ht="12.75">
      <c r="A20" t="s">
        <v>18</v>
      </c>
      <c r="B20" t="s">
        <v>56</v>
      </c>
      <c r="C20" s="29">
        <v>210</v>
      </c>
      <c r="D20" s="26">
        <v>35.5</v>
      </c>
      <c r="E20" s="26">
        <v>1</v>
      </c>
      <c r="F20" s="26">
        <f t="shared" si="0"/>
        <v>35.5</v>
      </c>
      <c r="G20" s="27">
        <f t="shared" si="1"/>
        <v>5.915492957746479</v>
      </c>
      <c r="H20" s="28">
        <f t="shared" si="2"/>
        <v>295.77464788732397</v>
      </c>
    </row>
    <row r="21" spans="1:9" ht="15.75">
      <c r="A21" t="s">
        <v>22</v>
      </c>
      <c r="B21" t="s">
        <v>62</v>
      </c>
      <c r="C21" s="30">
        <v>7.4</v>
      </c>
      <c r="D21" s="31">
        <f>14+3*16</f>
        <v>62</v>
      </c>
      <c r="E21" s="14">
        <v>1</v>
      </c>
      <c r="F21" s="14">
        <f t="shared" si="0"/>
        <v>62</v>
      </c>
      <c r="G21" s="32">
        <f t="shared" si="1"/>
        <v>0.11935483870967742</v>
      </c>
      <c r="H21" s="33">
        <f t="shared" si="2"/>
        <v>5.967741935483871</v>
      </c>
      <c r="I21" s="40">
        <f>SUM(G17:G21)</f>
        <v>15.920093698095501</v>
      </c>
    </row>
    <row r="24" spans="1:9" ht="12.75">
      <c r="A24" t="s">
        <v>35</v>
      </c>
      <c r="H24" s="5">
        <f>H12+H13</f>
        <v>536.1065573770492</v>
      </c>
      <c r="I24" s="9" t="s">
        <v>38</v>
      </c>
    </row>
    <row r="25" spans="1:8" ht="12.75">
      <c r="A25" t="s">
        <v>36</v>
      </c>
      <c r="H25" s="5">
        <f>H17+H18</f>
        <v>244.26229508196718</v>
      </c>
    </row>
    <row r="27" spans="1:4" ht="12.75">
      <c r="A27" s="2" t="s">
        <v>43</v>
      </c>
      <c r="B27" s="2"/>
      <c r="C27" s="2"/>
      <c r="D27" s="2"/>
    </row>
    <row r="28" spans="1:4" ht="12.75">
      <c r="A28" s="2"/>
      <c r="B28" s="2" t="s">
        <v>35</v>
      </c>
      <c r="C28" s="2" t="s">
        <v>53</v>
      </c>
      <c r="D28" s="2"/>
    </row>
    <row r="29" spans="1:4" ht="12.75">
      <c r="A29" s="2"/>
      <c r="B29" s="10" t="s">
        <v>46</v>
      </c>
      <c r="C29" s="3" t="s">
        <v>54</v>
      </c>
      <c r="D29" s="2"/>
    </row>
    <row r="30" spans="1:4" ht="12.75">
      <c r="A30" s="2"/>
      <c r="B30" s="10" t="s">
        <v>47</v>
      </c>
      <c r="C30" s="3" t="s">
        <v>48</v>
      </c>
      <c r="D30" s="2"/>
    </row>
  </sheetData>
  <printOptions/>
  <pageMargins left="0.75" right="0.75" top="1.51" bottom="1" header="0.96" footer="0.5"/>
  <pageSetup horizontalDpi="600" verticalDpi="600" orientation="landscape" r:id="rId1"/>
  <headerFooter alignWithMargins="0">
    <oddHeader>&amp;L&amp;14Problem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HydroAnalysis,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Shanahan</dc:creator>
  <cp:keywords/>
  <dc:description/>
  <cp:lastModifiedBy>cc_rrose</cp:lastModifiedBy>
  <cp:lastPrinted>2005-04-12T16:35:41Z</cp:lastPrinted>
  <dcterms:created xsi:type="dcterms:W3CDTF">2005-03-26T15:16:03Z</dcterms:created>
  <dcterms:modified xsi:type="dcterms:W3CDTF">2005-09-28T08:36:20Z</dcterms:modified>
  <cp:category/>
  <cp:version/>
  <cp:contentType/>
  <cp:contentStatus/>
</cp:coreProperties>
</file>